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8_{A5987C2E-25D1-4E7E-B85F-0FB6D19822F3}" xr6:coauthVersionLast="45" xr6:coauthVersionMax="45" xr10:uidLastSave="{00000000-0000-0000-0000-000000000000}"/>
  <bookViews>
    <workbookView xWindow="-108" yWindow="-108" windowWidth="23256" windowHeight="12576" activeTab="4" xr2:uid="{00000000-000D-0000-FFFF-FFFF00000000}"/>
  </bookViews>
  <sheets>
    <sheet name="Cover" sheetId="9" r:id="rId1"/>
    <sheet name="Title Page" sheetId="8" r:id="rId2"/>
    <sheet name="Table of Contents" sheetId="7" r:id="rId3"/>
    <sheet name="Resolution" sheetId="10" r:id="rId4"/>
    <sheet name="SCHEDULE A" sheetId="13" r:id="rId5"/>
    <sheet name="SCHEDULE B" sheetId="2" state="hidden" r:id="rId6"/>
    <sheet name="SCHEDULE C" sheetId="3" r:id="rId7"/>
    <sheet name="SCHEDULE D" sheetId="4" state="hidden" r:id="rId8"/>
    <sheet name="SCHEDULE E" sheetId="5" r:id="rId9"/>
    <sheet name="SCHEDULE F" sheetId="6" state="hidden" r:id="rId10"/>
    <sheet name="SCHEDULE G" sheetId="11" r:id="rId11"/>
    <sheet name="Instructions" sheetId="14" r:id="rId12"/>
  </sheets>
  <externalReferences>
    <externalReference r:id="rId13"/>
  </externalReference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Instructions!$C$55</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Instructions!$A$1:$C$73</definedName>
    <definedName name="_xlnm.Print_Area" localSheetId="5">'SCHEDULE B'!$A$1:$K$36</definedName>
    <definedName name="_xlnm.Print_Area" localSheetId="6">'SCHEDULE C'!$A$1:$I$104</definedName>
    <definedName name="_xlnm.Print_Area" localSheetId="7">'SCHEDULE D'!$A$1:$I$58</definedName>
    <definedName name="_xlnm.Print_Area" localSheetId="8">'SCHEDULE E'!$A$1:$J$65</definedName>
    <definedName name="_xlnm.Print_Area" localSheetId="9">'SCHEDULE F'!$A$1:$J$57</definedName>
    <definedName name="_xlnm.Print_Area" localSheetId="10">'SCHEDULE G'!$A$1:$N$47</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Instructions!$C$25</definedName>
    <definedName name="SchAelc1">Instructions!$C$26</definedName>
    <definedName name="SchAelc2">Instructions!$C$27</definedName>
    <definedName name="SchAelc3">Instructions!$C$29</definedName>
    <definedName name="SchAelc4">Instructions!$C$30</definedName>
    <definedName name="SchAelc5">Instructions!$C$31</definedName>
    <definedName name="SchAelc6">Instructions!$C$32</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Instructions!$C$24</definedName>
    <definedName name="SchB1">Instructions!$C$34</definedName>
    <definedName name="SchB2">Instructions!$C$35</definedName>
    <definedName name="SchB3A">Instructions!$C$36</definedName>
    <definedName name="SchB3B">Instructions!$C$37</definedName>
    <definedName name="SchB3C">Instructions!$C$38</definedName>
    <definedName name="SchB4A1">Instructions!$C$39</definedName>
    <definedName name="SchB4A2">Instructions!#REF!</definedName>
    <definedName name="SchB4A3">Instructions!#REF!</definedName>
    <definedName name="SchB4B1">Instructions!$C$40</definedName>
    <definedName name="SchB4B2">Instructions!#REF!</definedName>
    <definedName name="SchB4B3">Instructions!#REF!</definedName>
    <definedName name="SchB5A1">Instructions!$C$42</definedName>
    <definedName name="SchB5A2">Instructions!#REF!</definedName>
    <definedName name="SchB5A3">Instructions!#REF!</definedName>
    <definedName name="SchB5B">Instructions!$C$43</definedName>
    <definedName name="SchBC">Instructions!$C$41</definedName>
    <definedName name="SchBnote">Instructions!$C$33</definedName>
    <definedName name="SchC1">Instructions!$C$45</definedName>
    <definedName name="SchC2">Instructions!$C$47</definedName>
    <definedName name="SchC3">Instructions!$C$48</definedName>
    <definedName name="SchC4">Instructions!$C$49</definedName>
    <definedName name="SchCgenInstructions">Instructions!$C$44</definedName>
    <definedName name="SchD1">Instructions!$C$51</definedName>
    <definedName name="SchD2">Instructions!$C$52</definedName>
    <definedName name="SchD3">Instructions!$C$53</definedName>
    <definedName name="SchD4">Instructions!$C$54</definedName>
    <definedName name="SchD5">Instructions!$C$50</definedName>
    <definedName name="SchE1">Instructions!$C$55</definedName>
    <definedName name="SchE2">Instructions!$C$56</definedName>
    <definedName name="SchE3">Instructions!$C$57</definedName>
    <definedName name="SchE4">Instructions!$C$58</definedName>
    <definedName name="SchE5">Instructions!$C$59</definedName>
    <definedName name="SCHEDULEB">'SCHEDULE B'!$A$1:$K$32</definedName>
    <definedName name="SCHEDULEC">'SCHEDULE C'!$A$7:$I$104</definedName>
    <definedName name="SCHEDULED">'SCHEDULE D'!$A$8:$I$58</definedName>
    <definedName name="SCHEDULEE" localSheetId="9">'SCHEDULE F'!$A$1:$J$55</definedName>
    <definedName name="SCHEDULEE">'SCHEDULE E'!$A$1:$J$66</definedName>
    <definedName name="SchF1">Instructions!$C$61</definedName>
    <definedName name="SchF2">Instructions!$C$62</definedName>
    <definedName name="SchF3">Instructions!$C$63</definedName>
    <definedName name="SchF4">Instructions!$C$64</definedName>
    <definedName name="SchF5">Instructions!$C$65</definedName>
    <definedName name="SchFtitle">Instructions!$C$60</definedName>
    <definedName name="SchG1">Instructions!$C$67</definedName>
    <definedName name="SchG2">Instructions!$C$68</definedName>
    <definedName name="SchG3">Instructions!$C$69</definedName>
    <definedName name="SchG4">Instructions!$C$70</definedName>
    <definedName name="SchG5">Instructions!$C$71</definedName>
    <definedName name="SchG6">Instructions!$C$72</definedName>
    <definedName name="SchG7">Instructions!$C$73</definedName>
    <definedName name="SchGtitle">Instructions!$C$66</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13" l="1"/>
  <c r="I98" i="3"/>
  <c r="G98" i="3"/>
  <c r="E98" i="3"/>
  <c r="D38" i="11"/>
  <c r="F38" i="11"/>
  <c r="H38" i="11"/>
  <c r="J38" i="11"/>
  <c r="L38" i="11"/>
  <c r="N38" i="11"/>
  <c r="N36" i="11"/>
  <c r="G61" i="3"/>
  <c r="I61" i="3"/>
  <c r="D20" i="5"/>
  <c r="D21" i="5"/>
  <c r="D22" i="5"/>
  <c r="D23" i="5"/>
  <c r="D24" i="5"/>
  <c r="D25" i="5"/>
  <c r="D27" i="5"/>
  <c r="E7" i="13"/>
  <c r="I75" i="3"/>
  <c r="I85" i="3"/>
  <c r="I88" i="3"/>
  <c r="I102" i="3"/>
  <c r="G75" i="3"/>
  <c r="G85" i="3"/>
  <c r="G88" i="3"/>
  <c r="G102" i="3"/>
  <c r="E75" i="3"/>
  <c r="E85" i="3"/>
  <c r="E88" i="3"/>
  <c r="E102" i="3"/>
  <c r="L19" i="13"/>
  <c r="A3" i="13"/>
  <c r="A3" i="2"/>
  <c r="L11" i="13"/>
  <c r="L18" i="13"/>
  <c r="G35" i="4"/>
  <c r="H15" i="13"/>
  <c r="A1" i="13"/>
  <c r="N43" i="11"/>
  <c r="N42" i="11"/>
  <c r="N41" i="11"/>
  <c r="N44" i="11"/>
  <c r="L44" i="11"/>
  <c r="J44" i="11"/>
  <c r="H44" i="11"/>
  <c r="F44" i="11"/>
  <c r="D44" i="11"/>
  <c r="A17" i="13"/>
  <c r="A16" i="13"/>
  <c r="A9" i="13"/>
  <c r="L9" i="13"/>
  <c r="L20" i="13"/>
  <c r="L21" i="13"/>
  <c r="L22" i="13"/>
  <c r="K26" i="13"/>
  <c r="J26" i="13"/>
  <c r="E10" i="13"/>
  <c r="L10" i="13"/>
  <c r="A24" i="13"/>
  <c r="A23" i="13"/>
  <c r="A15" i="13"/>
  <c r="A14" i="13"/>
  <c r="A13" i="13"/>
  <c r="A12" i="13"/>
  <c r="A11" i="13"/>
  <c r="A10" i="13"/>
  <c r="A7" i="13"/>
  <c r="A8" i="13"/>
  <c r="D13" i="11"/>
  <c r="N7" i="11"/>
  <c r="A1" i="11"/>
  <c r="J37" i="6"/>
  <c r="J20" i="6"/>
  <c r="N37"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11"/>
  <c r="A3" i="6"/>
  <c r="A3" i="5"/>
  <c r="A3" i="4"/>
  <c r="A3" i="3"/>
  <c r="A5" i="10"/>
  <c r="A5" i="7"/>
  <c r="A5" i="8"/>
  <c r="F13" i="11"/>
  <c r="L31" i="11"/>
  <c r="J31" i="11"/>
  <c r="H31" i="11"/>
  <c r="F31" i="11"/>
  <c r="D31" i="11"/>
  <c r="L25" i="11"/>
  <c r="J25" i="11"/>
  <c r="H25" i="11"/>
  <c r="F25" i="11"/>
  <c r="D25" i="11"/>
  <c r="L19" i="11"/>
  <c r="J19" i="11"/>
  <c r="H19" i="11"/>
  <c r="F19" i="11"/>
  <c r="D19" i="11"/>
  <c r="L13" i="11"/>
  <c r="J13" i="11"/>
  <c r="H13" i="11"/>
  <c r="I18" i="2"/>
  <c r="I22" i="2"/>
  <c r="I23" i="2"/>
  <c r="H20" i="6"/>
  <c r="F20" i="6"/>
  <c r="D20" i="6"/>
  <c r="H37" i="6"/>
  <c r="F37" i="6"/>
  <c r="D37" i="6"/>
  <c r="J54" i="6"/>
  <c r="H54" i="6"/>
  <c r="F54" i="6"/>
  <c r="D54" i="6"/>
  <c r="A1" i="10"/>
  <c r="A1" i="5"/>
  <c r="A1" i="6"/>
  <c r="A1" i="4"/>
  <c r="A1" i="3"/>
  <c r="A1" i="2"/>
  <c r="A1" i="7"/>
  <c r="A3" i="8"/>
  <c r="F27" i="5"/>
  <c r="H27" i="5"/>
  <c r="E8" i="13"/>
  <c r="J27" i="5"/>
  <c r="E24" i="13"/>
  <c r="D35" i="5"/>
  <c r="F35" i="5"/>
  <c r="H35" i="5"/>
  <c r="F8" i="13"/>
  <c r="J35" i="5"/>
  <c r="F24" i="13"/>
  <c r="D40" i="5"/>
  <c r="F40" i="5"/>
  <c r="H40" i="5"/>
  <c r="G8" i="13"/>
  <c r="J40" i="5"/>
  <c r="G24" i="13"/>
  <c r="D45" i="5"/>
  <c r="F45" i="5"/>
  <c r="H7" i="13"/>
  <c r="H45" i="5"/>
  <c r="H8" i="13"/>
  <c r="J45" i="5"/>
  <c r="H24" i="13"/>
  <c r="D50" i="5"/>
  <c r="F50" i="5"/>
  <c r="H50" i="5"/>
  <c r="I8" i="13"/>
  <c r="J50" i="5"/>
  <c r="I24" i="13"/>
  <c r="D57" i="5"/>
  <c r="F57" i="5"/>
  <c r="H57" i="5"/>
  <c r="J8" i="13"/>
  <c r="J57" i="5"/>
  <c r="D62" i="5"/>
  <c r="F62" i="5"/>
  <c r="H62" i="5"/>
  <c r="K8" i="13"/>
  <c r="J62" i="5"/>
  <c r="K24" i="13"/>
  <c r="C14" i="4"/>
  <c r="E14" i="4"/>
  <c r="E14" i="13"/>
  <c r="G14" i="4"/>
  <c r="E15" i="13"/>
  <c r="I14" i="4"/>
  <c r="C21" i="4"/>
  <c r="F13" i="13"/>
  <c r="E21" i="4"/>
  <c r="F14" i="13"/>
  <c r="E28" i="4"/>
  <c r="G14" i="13"/>
  <c r="E35" i="4"/>
  <c r="H14" i="13"/>
  <c r="E42" i="4"/>
  <c r="I14" i="13"/>
  <c r="E49" i="4"/>
  <c r="J14" i="13"/>
  <c r="E56" i="4"/>
  <c r="K14" i="13"/>
  <c r="L14" i="13"/>
  <c r="G21" i="4"/>
  <c r="I21" i="4"/>
  <c r="F16" i="13"/>
  <c r="C28" i="4"/>
  <c r="G13" i="13"/>
  <c r="G28" i="4"/>
  <c r="G15" i="13"/>
  <c r="I28" i="4"/>
  <c r="G16" i="13"/>
  <c r="C35" i="4"/>
  <c r="H13" i="13"/>
  <c r="I35" i="4"/>
  <c r="H16" i="13"/>
  <c r="C42" i="4"/>
  <c r="I13" i="13"/>
  <c r="G42" i="4"/>
  <c r="I15" i="13"/>
  <c r="I42" i="4"/>
  <c r="I16" i="13"/>
  <c r="C49" i="4"/>
  <c r="J13" i="13"/>
  <c r="G49" i="4"/>
  <c r="J15" i="13"/>
  <c r="I49" i="4"/>
  <c r="J16" i="13"/>
  <c r="C56" i="4"/>
  <c r="K13" i="13"/>
  <c r="G56" i="4"/>
  <c r="K15" i="13"/>
  <c r="I56" i="4"/>
  <c r="K16" i="13"/>
  <c r="E12" i="13"/>
  <c r="E13" i="13"/>
  <c r="E16" i="13"/>
  <c r="E23" i="13"/>
  <c r="I12" i="2"/>
  <c r="K12" i="2"/>
  <c r="I29" i="2"/>
  <c r="K29" i="2"/>
  <c r="I23" i="13"/>
  <c r="H23" i="13"/>
  <c r="G23" i="13"/>
  <c r="F12" i="13"/>
  <c r="F15" i="13"/>
  <c r="F23" i="13"/>
  <c r="E58" i="4"/>
  <c r="C58" i="4"/>
  <c r="L13" i="13"/>
  <c r="I7" i="13"/>
  <c r="G7" i="13"/>
  <c r="F46" i="11"/>
  <c r="I58" i="4"/>
  <c r="L16" i="13"/>
  <c r="K23" i="13"/>
  <c r="J12" i="13"/>
  <c r="J23" i="13"/>
  <c r="G58" i="4"/>
  <c r="L15" i="13"/>
  <c r="F7" i="13"/>
  <c r="K7" i="13"/>
  <c r="J7" i="13"/>
  <c r="L8" i="13"/>
  <c r="H63" i="5"/>
  <c r="J63" i="5"/>
  <c r="J24" i="13"/>
  <c r="L24" i="13"/>
  <c r="K27" i="13"/>
  <c r="F63" i="5"/>
  <c r="D63" i="5"/>
  <c r="J46" i="11"/>
  <c r="D46" i="11"/>
  <c r="H46" i="11"/>
  <c r="L46" i="11"/>
  <c r="N13" i="11"/>
  <c r="N19" i="11"/>
  <c r="N31" i="11"/>
  <c r="N25" i="11"/>
  <c r="K29" i="13"/>
  <c r="K31" i="13"/>
  <c r="L12" i="13"/>
  <c r="N46" i="11"/>
  <c r="L7" i="13"/>
  <c r="J27" i="13"/>
  <c r="J29" i="13"/>
  <c r="J31" i="13"/>
</calcChain>
</file>

<file path=xl/sharedStrings.xml><?xml version="1.0" encoding="utf-8"?>
<sst xmlns="http://schemas.openxmlformats.org/spreadsheetml/2006/main" count="800" uniqueCount="386">
  <si>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</si>
  <si>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</si>
  <si>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</si>
  <si>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</si>
  <si>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</si>
  <si>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</si>
  <si>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</si>
  <si>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</si>
  <si>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</si>
  <si>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</si>
  <si>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</si>
  <si>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</si>
  <si>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</si>
  <si>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</si>
  <si>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</si>
  <si>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</si>
  <si>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</si>
  <si>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</si>
  <si>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</si>
  <si>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</si>
  <si>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</si>
  <si>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</si>
  <si>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</si>
  <si>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</si>
  <si>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</si>
  <si>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</si>
  <si>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</si>
  <si>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</si>
  <si>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</si>
  <si>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</si>
  <si>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</si>
  <si>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</si>
  <si>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</si>
  <si>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In-lieu property taxes</t>
  </si>
  <si>
    <t>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</si>
  <si>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</si>
  <si>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</si>
  <si>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</si>
  <si>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</si>
  <si>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</si>
  <si>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</si>
  <si>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</si>
  <si>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</si>
  <si>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</si>
  <si>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</si>
  <si>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</si>
  <si>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</si>
  <si>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</si>
  <si>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</si>
  <si>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</si>
  <si>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</si>
  <si>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</si>
  <si>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</si>
  <si>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</si>
  <si>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</si>
  <si>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</si>
  <si>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</si>
  <si>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</si>
  <si>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</si>
  <si>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</si>
  <si>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</si>
  <si>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</si>
  <si>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</si>
  <si>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</si>
  <si>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</si>
  <si>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</si>
  <si>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</si>
  <si>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</si>
  <si>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</si>
  <si>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</si>
  <si>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</si>
  <si>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</si>
  <si>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</si>
  <si>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</si>
  <si>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</si>
  <si>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</si>
  <si>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</si>
  <si>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</si>
  <si>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</si>
  <si>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</si>
  <si>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</si>
  <si>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</si>
  <si>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</si>
  <si>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</si>
  <si>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</si>
  <si>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</si>
  <si>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</si>
  <si>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</si>
  <si>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</si>
  <si>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</si>
  <si>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</si>
  <si>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</si>
  <si>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</si>
  <si>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</si>
  <si>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</si>
  <si>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</si>
  <si>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</si>
  <si>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</si>
  <si>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</si>
  <si>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</si>
  <si>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</si>
  <si>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</si>
  <si>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</si>
  <si>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</si>
  <si>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</si>
  <si>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</si>
  <si>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</si>
  <si>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</si>
  <si>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</si>
  <si>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</si>
  <si>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</si>
  <si>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</si>
  <si>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</si>
  <si>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</si>
  <si>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</si>
  <si>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</si>
  <si>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</si>
  <si>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</si>
  <si>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</si>
  <si>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</si>
  <si>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1. Enter the City/Town Name:</t>
  </si>
  <si>
    <t>Protection/Unprotection of File:</t>
  </si>
  <si>
    <t>Printing Tips:</t>
  </si>
  <si>
    <t>OFFICIAL BUDGET FORMS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</si>
  <si>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</si>
  <si>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</si>
  <si>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</si>
  <si>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</si>
  <si>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</si>
  <si>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</si>
  <si>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</si>
  <si>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</si>
  <si>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</si>
  <si>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</si>
  <si>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</si>
  <si>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</si>
  <si>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</si>
  <si>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</si>
  <si>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</si>
  <si>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</si>
  <si>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</si>
  <si>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</si>
  <si>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LESS:</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</si>
  <si>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</si>
  <si>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</si>
  <si>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</si>
  <si>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</si>
  <si>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The city/town does not levy property taxes and does not have special assessment districts for which property taxes are levied.  Therefore, Schedule B has been omitted.</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</si>
  <si>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</si>
  <si>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</si>
  <si>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</si>
  <si>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</si>
  <si>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INTERNAL SERVICE FUND</t>
  </si>
  <si>
    <t>Total Internal Service Fund</t>
  </si>
  <si>
    <t>Amounts for Future Debt Retirement:</t>
  </si>
  <si>
    <t>Reduction for Amounts Not Available:</t>
  </si>
  <si>
    <t>Reference</t>
  </si>
  <si>
    <t>Instructions</t>
  </si>
  <si>
    <t>Schedule</t>
  </si>
  <si>
    <t>First paragraph</t>
  </si>
  <si>
    <t>Enter the date the Council proposed the budget estimate and the city/town name.</t>
  </si>
  <si>
    <t>Second Paragraph</t>
  </si>
  <si>
    <t>Enter the date the budget was adopted.</t>
  </si>
  <si>
    <t>Third Paragraph</t>
  </si>
  <si>
    <t>Sixth Paragraph</t>
  </si>
  <si>
    <t>Closing</t>
  </si>
  <si>
    <t>Enter the date the Council set the primary and secondary tax levies.</t>
  </si>
  <si>
    <t>Enter the city/town name and the fiscal year.</t>
  </si>
  <si>
    <t>Enter the city/town name and the date the budget was adopted.</t>
  </si>
  <si>
    <t>Obtain the signatures of the Mayor and Clerk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</si>
  <si>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</si>
  <si>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</si>
  <si>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</si>
  <si>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</si>
  <si>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</si>
  <si>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city/town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</si>
  <si>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</si>
  <si>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</si>
  <si>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</si>
  <si>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</si>
  <si>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</si>
  <si>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</si>
  <si>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</si>
  <si>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</si>
  <si>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</si>
  <si>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</si>
  <si>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</si>
  <si>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</si>
  <si>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</si>
  <si>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</si>
  <si>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</si>
  <si>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</si>
  <si>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</si>
  <si>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</si>
  <si>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</si>
  <si>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</si>
  <si>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</si>
  <si>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</si>
  <si>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</si>
  <si>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</si>
  <si>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</si>
  <si>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</si>
  <si>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</si>
  <si>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</si>
  <si>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</si>
  <si>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Fifth Paragraph</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</si>
  <si>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</si>
  <si>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</si>
  <si>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</si>
  <si>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</si>
  <si>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</si>
  <si>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</si>
  <si>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</si>
  <si>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</si>
  <si>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Enter the titles of each department and each fund in which the department is budgeted.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</si>
  <si>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</si>
  <si>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</si>
  <si>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</si>
  <si>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</si>
  <si>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</si>
  <si>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</si>
  <si>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</si>
  <si>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</si>
  <si>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</si>
  <si>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</si>
  <si>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</si>
  <si>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</si>
  <si>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</si>
  <si>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</si>
  <si>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</si>
  <si>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</si>
  <si>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</si>
  <si>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</si>
  <si>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</si>
  <si>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</si>
  <si>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</si>
  <si>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</si>
  <si>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(USES)</t>
  </si>
  <si>
    <t>(OUT)</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</si>
  <si>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</si>
  <si>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</si>
  <si>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</si>
  <si>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</si>
  <si>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t>Future Capital Projects</t>
  </si>
  <si>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</si>
  <si>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</si>
  <si>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</si>
  <si>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</si>
  <si>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Enter the city/town name and fiscal year data on the cover sheet. This information will be automatically transferred to the resolution and subsequent schedules.</t>
  </si>
  <si>
    <t>Cover</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</si>
  <si>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</si>
  <si>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</si>
  <si>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</si>
  <si>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</si>
  <si>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</si>
  <si>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</si>
  <si>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</si>
  <si>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</si>
  <si>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</si>
  <si>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</si>
  <si>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</si>
  <si>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</si>
  <si>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</si>
  <si>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</si>
  <si>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</si>
  <si>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</si>
  <si>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</si>
  <si>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</si>
  <si>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</si>
  <si>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</si>
  <si>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</si>
  <si>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</si>
  <si>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</si>
  <si>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</si>
  <si>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</si>
  <si>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</si>
  <si>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</si>
  <si>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</si>
  <si>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</si>
  <si>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</si>
  <si>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</si>
  <si>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</si>
  <si>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</si>
  <si>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</si>
  <si>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</si>
  <si>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</si>
  <si>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</si>
  <si>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</si>
  <si>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</si>
  <si>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</si>
  <si>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</si>
  <si>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t>General Requirements</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</si>
  <si>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</si>
  <si>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</si>
  <si>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</si>
  <si>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</si>
  <si>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</si>
  <si>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Maintained Fund Balance for Financial Stability</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</si>
  <si>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</si>
  <si>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</si>
  <si>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</si>
  <si>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</si>
  <si>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</si>
  <si>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</si>
  <si>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</si>
  <si>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4/19 for fiscal year 2020 and thereafter. As changes become necessary, we will post new  forms on our website and notify cities and towns of the changes by email.</t>
    </r>
  </si>
  <si>
    <t>A.R.S. §42-17051</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</si>
  <si>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</si>
  <si>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</si>
  <si>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</si>
  <si>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</si>
  <si>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2. Select the Budget Year:</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</si>
  <si>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</si>
  <si>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</si>
  <si>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</si>
  <si>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</si>
  <si>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</si>
  <si>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of the annual principal and interest payments.</t>
  </si>
  <si>
    <t>A.R.S. §35-458</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</si>
  <si>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</si>
  <si>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</si>
  <si>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</si>
  <si>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</si>
  <si>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</si>
  <si>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</si>
  <si>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TOWN OF FREDONIA TENTATIVE BUDGET</t>
  </si>
  <si>
    <t>City Sales Taxes</t>
  </si>
  <si>
    <t>State Sales Tax</t>
  </si>
  <si>
    <t>Business Licenses</t>
  </si>
  <si>
    <t>Building Permits</t>
  </si>
  <si>
    <t>Animal Licenses</t>
  </si>
  <si>
    <t>Fire Inspection Fees</t>
  </si>
  <si>
    <t>Planning &amp; Zoning Fees</t>
  </si>
  <si>
    <t>Pool</t>
  </si>
  <si>
    <t>Cemetary Plots &amp; Perpetual Care</t>
  </si>
  <si>
    <t>Administration Fee for Landfill</t>
  </si>
  <si>
    <t>Court Fines</t>
  </si>
  <si>
    <t>Interest Earnings</t>
  </si>
  <si>
    <t>Rent</t>
  </si>
  <si>
    <t>Senior Center</t>
  </si>
  <si>
    <t>Rodeo Club</t>
  </si>
  <si>
    <t>Scales/Corrals</t>
  </si>
  <si>
    <t>Safety Fees</t>
  </si>
  <si>
    <t>Law Enforcement Fee</t>
  </si>
  <si>
    <t>Television Fees</t>
  </si>
  <si>
    <t>Scrap Metal</t>
  </si>
  <si>
    <t>Franchise Fees</t>
  </si>
  <si>
    <t>Civic Activiites</t>
  </si>
  <si>
    <t>Sale of Fixed Assets</t>
  </si>
  <si>
    <t>Auto Lieu Tax</t>
  </si>
  <si>
    <t>County Library Tax</t>
  </si>
  <si>
    <t>Urban Revenue Sharing</t>
  </si>
  <si>
    <t>Library Fines</t>
  </si>
  <si>
    <t>Highway User Revenue Funds (HURF)</t>
  </si>
  <si>
    <t>HURF Interest</t>
  </si>
  <si>
    <t>Grants</t>
  </si>
  <si>
    <t>Water</t>
  </si>
  <si>
    <t>Wastewater</t>
  </si>
  <si>
    <t>Electric</t>
  </si>
  <si>
    <t>Sanitation/Landfill</t>
  </si>
  <si>
    <t>Fireman Fund</t>
  </si>
  <si>
    <t>Fredonia Health Center Rent</t>
  </si>
  <si>
    <t>Legislative</t>
  </si>
  <si>
    <t>Judicial</t>
  </si>
  <si>
    <t>Town Attorney</t>
  </si>
  <si>
    <t>Town Clerk</t>
  </si>
  <si>
    <t>Town Manager</t>
  </si>
  <si>
    <t>Non-Departmental</t>
  </si>
  <si>
    <t>Buildings &amp; Grounds</t>
  </si>
  <si>
    <t>Law Enforcement</t>
  </si>
  <si>
    <t>Animal Control</t>
  </si>
  <si>
    <t>Fire Department</t>
  </si>
  <si>
    <t>Building Inspection</t>
  </si>
  <si>
    <t>Parks &amp; Recreation</t>
  </si>
  <si>
    <t>Library</t>
  </si>
  <si>
    <t>Senior Citizens</t>
  </si>
  <si>
    <t>Television</t>
  </si>
  <si>
    <t>Community Health Center</t>
  </si>
  <si>
    <t>Welcome Center</t>
  </si>
  <si>
    <t xml:space="preserve">Water </t>
  </si>
  <si>
    <t>State Grant for Pool</t>
  </si>
  <si>
    <t>Office Fees</t>
  </si>
  <si>
    <t>Misc. Revenue</t>
  </si>
  <si>
    <t>Highway User Revenue Fund</t>
  </si>
  <si>
    <t>HURF</t>
  </si>
  <si>
    <t>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</si>
</sst>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 numFmtId="170" formatCode="_(* #,##0_);_(* \(#,##0\);_(* &quot;-&quot;??_);_(@_)"/>
  </numFmts>
  <fonts count="51"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u/>
      <sz val="12"/>
      <color indexed="12"/>
      <name val="Arial"/>
      <family val="2"/>
    </font>
    <font>
      <sz val="12"/>
      <color indexed="12"/>
      <name val="Arial"/>
      <family val="2"/>
    </font>
    <font>
      <sz val="10"/>
      <name val="Arial"/>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60">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1">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xf numFmtId="43" fontId="50" fillId="0" borderId="0" applyFont="0" applyFill="0" applyBorder="0" applyAlignment="0" applyProtection="0"/>
  </cellStyleXfs>
  <cellXfs count="330">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0" fontId="8" fillId="2" borderId="0" xfId="7" applyFont="1" applyAlignment="1">
      <alignment horizontal="left" vertical="center" wrapText="1"/>
    </xf>
    <xf numFmtId="37" fontId="8" fillId="2" borderId="0" xfId="7" applyNumberFormat="1" applyFont="1" applyAlignment="1">
      <alignment horizontal="fill" vertical="center" wrapText="1"/>
    </xf>
    <xf numFmtId="37" fontId="8" fillId="2" borderId="3" xfId="7" applyNumberFormat="1" applyFont="1" applyBorder="1" applyAlignment="1" applyProtection="1">
      <alignment horizontal="left" vertical="center"/>
      <protection locked="0"/>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37" fontId="8"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4" xfId="0" applyNumberFormat="1" applyFont="1" applyBorder="1" applyProtection="1">
      <protection locked="0"/>
    </xf>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165" fontId="34" fillId="0" borderId="33"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5" fillId="0" borderId="38" xfId="0" applyFont="1" applyBorder="1" applyAlignment="1">
      <alignment vertical="center"/>
    </xf>
    <xf numFmtId="44" fontId="8" fillId="2" borderId="0" xfId="9" applyFont="1" applyFill="1" applyAlignment="1">
      <alignment vertical="center"/>
    </xf>
    <xf numFmtId="168" fontId="27"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34" fillId="0" borderId="0" xfId="0" applyNumberFormat="1" applyFont="1"/>
    <xf numFmtId="49" fontId="25" fillId="0" borderId="42"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0" borderId="0" xfId="0" applyFont="1" applyAlignment="1" applyProtection="1">
      <alignment horizontal="left" wrapText="1"/>
      <protection locked="0"/>
    </xf>
    <xf numFmtId="0" fontId="34" fillId="9" borderId="44" xfId="0" applyFont="1" applyFill="1" applyBorder="1" applyAlignment="1">
      <alignment horizontal="center" wrapText="1"/>
    </xf>
    <xf numFmtId="0" fontId="34" fillId="0" borderId="43" xfId="0" applyFont="1" applyBorder="1" applyAlignment="1">
      <alignment horizontal="center" wrapText="1"/>
    </xf>
    <xf numFmtId="0" fontId="34" fillId="0" borderId="27" xfId="0" applyFont="1" applyBorder="1" applyAlignment="1" applyProtection="1">
      <alignment horizontal="left" wrapText="1"/>
      <protection locked="0"/>
    </xf>
    <xf numFmtId="0" fontId="34" fillId="0" borderId="46" xfId="0" applyFont="1" applyBorder="1" applyAlignment="1" applyProtection="1">
      <alignment horizontal="left" wrapText="1"/>
      <protection locked="0"/>
    </xf>
    <xf numFmtId="0" fontId="2" fillId="0" borderId="46" xfId="0" applyFont="1" applyBorder="1" applyAlignment="1" applyProtection="1">
      <alignment horizontal="left"/>
      <protection locked="0"/>
    </xf>
    <xf numFmtId="0" fontId="2" fillId="0" borderId="45" xfId="0" applyFont="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7" xfId="0" applyFont="1" applyFill="1" applyBorder="1" applyAlignment="1">
      <alignment horizontal="center" wrapText="1"/>
    </xf>
    <xf numFmtId="0" fontId="2" fillId="0" borderId="50" xfId="0" applyFont="1" applyBorder="1" applyAlignment="1">
      <alignment horizontal="center" wrapText="1"/>
    </xf>
    <xf numFmtId="0" fontId="34" fillId="9" borderId="29" xfId="0" applyFont="1" applyFill="1" applyBorder="1" applyAlignment="1">
      <alignment horizontal="center" wrapText="1"/>
    </xf>
    <xf numFmtId="0" fontId="34" fillId="0" borderId="39" xfId="0" applyFont="1" applyBorder="1" applyAlignment="1">
      <alignment horizontal="center" wrapText="1"/>
    </xf>
    <xf numFmtId="0" fontId="34" fillId="0" borderId="50" xfId="0" applyFont="1" applyBorder="1" applyAlignment="1">
      <alignment horizontal="center" wrapText="1"/>
    </xf>
    <xf numFmtId="0" fontId="34" fillId="9" borderId="20" xfId="0" applyFont="1" applyFill="1" applyBorder="1" applyAlignment="1">
      <alignment horizontal="center" wrapText="1"/>
    </xf>
    <xf numFmtId="0" fontId="34"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applyProtection="1">
      <protection locked="0"/>
    </xf>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32" fillId="7" borderId="11" xfId="0" applyFont="1" applyFill="1" applyBorder="1" applyAlignment="1">
      <alignment horizontal="center" vertical="center" textRotation="255"/>
    </xf>
    <xf numFmtId="0" fontId="34" fillId="9" borderId="11" xfId="0" applyFont="1" applyFill="1" applyBorder="1" applyAlignment="1">
      <alignment horizontal="center" wrapText="1"/>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40" xfId="4" applyFont="1" applyFill="1" applyBorder="1" applyAlignment="1" applyProtection="1">
      <alignment horizontal="center" wrapText="1"/>
    </xf>
    <xf numFmtId="0" fontId="10" fillId="8" borderId="40"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40"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4" fillId="0" borderId="53" xfId="0" applyFont="1" applyBorder="1" applyAlignment="1" applyProtection="1">
      <alignment horizontal="left" wrapText="1"/>
      <protection locked="0"/>
    </xf>
    <xf numFmtId="0" fontId="36" fillId="0" borderId="0" xfId="0" applyFont="1" applyAlignment="1">
      <alignment horizontal="justify" wrapText="1"/>
    </xf>
    <xf numFmtId="0" fontId="44" fillId="10" borderId="11" xfId="4" applyFont="1" applyFill="1" applyBorder="1" applyAlignment="1" applyProtection="1">
      <alignment vertical="center"/>
    </xf>
    <xf numFmtId="0" fontId="42" fillId="0" borderId="0" xfId="0" applyFont="1" applyAlignment="1">
      <alignment vertical="center" wrapText="1"/>
    </xf>
    <xf numFmtId="0" fontId="34" fillId="9" borderId="59" xfId="0" applyFont="1" applyFill="1" applyBorder="1" applyAlignment="1">
      <alignment horizontal="center" wrapText="1"/>
    </xf>
    <xf numFmtId="0" fontId="39" fillId="10" borderId="0" xfId="7" applyFont="1" applyFill="1" applyAlignment="1">
      <alignment horizontal="left"/>
    </xf>
    <xf numFmtId="0" fontId="41" fillId="0" borderId="50" xfId="0" applyFont="1" applyBorder="1" applyAlignment="1">
      <alignment horizontal="center" vertical="center" wrapText="1"/>
    </xf>
    <xf numFmtId="0" fontId="47" fillId="0" borderId="0" xfId="4" applyFont="1" applyAlignment="1" applyProtection="1">
      <alignment vertical="center" wrapText="1"/>
    </xf>
    <xf numFmtId="0" fontId="46" fillId="0" borderId="0" xfId="4" applyFont="1" applyAlignment="1" applyProtection="1"/>
    <xf numFmtId="0" fontId="46" fillId="0" borderId="0" xfId="4" applyFont="1" applyAlignment="1" applyProtection="1">
      <alignment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8" xfId="0" applyFont="1" applyBorder="1" applyAlignment="1">
      <alignment vertical="center" wrapText="1"/>
    </xf>
    <xf numFmtId="0" fontId="42" fillId="0" borderId="55" xfId="0" applyFont="1" applyBorder="1" applyAlignment="1">
      <alignment horizontal="justify" vertical="center" wrapText="1"/>
    </xf>
    <xf numFmtId="0" fontId="42" fillId="0" borderId="57" xfId="0" applyFont="1" applyBorder="1" applyAlignment="1">
      <alignment horizontal="justify" vertical="center" wrapText="1"/>
    </xf>
    <xf numFmtId="0" fontId="42" fillId="0" borderId="11" xfId="0" applyFont="1" applyBorder="1" applyAlignment="1">
      <alignment horizontal="center" vertical="center"/>
    </xf>
    <xf numFmtId="0" fontId="42" fillId="0" borderId="56"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4" xfId="0" applyFont="1" applyBorder="1" applyAlignment="1">
      <alignment horizontal="justify" vertical="center" wrapText="1"/>
    </xf>
    <xf numFmtId="0" fontId="0" fillId="0" borderId="0" xfId="0"/>
    <xf numFmtId="0" fontId="8" fillId="0" borderId="3" xfId="7" applyFont="1" applyFill="1" applyBorder="1" applyAlignment="1" applyProtection="1">
      <alignment vertical="center"/>
      <protection locked="0"/>
    </xf>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2" fillId="0" borderId="0" xfId="0" applyFont="1" applyAlignment="1">
      <alignment horizontal="center" vertical="center"/>
    </xf>
    <xf numFmtId="0" fontId="48" fillId="0" borderId="0" xfId="4" applyFont="1" applyAlignment="1" applyProtection="1">
      <alignment horizontal="left" vertical="center" indent="4"/>
    </xf>
    <xf numFmtId="0" fontId="49" fillId="0" borderId="0" xfId="4" applyFont="1" applyAlignment="1" applyProtection="1">
      <alignment horizontal="left" vertical="center" indent="4"/>
    </xf>
    <xf numFmtId="0" fontId="7" fillId="0" borderId="0" xfId="0" applyFont="1" applyAlignment="1" applyProtection="1">
      <alignment horizontal="justify" wrapText="1"/>
      <protection locked="0"/>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xf>
    <xf numFmtId="0" fontId="7" fillId="0" borderId="0" xfId="0" applyFont="1" applyAlignment="1">
      <alignment horizontal="justify" wrapText="1"/>
    </xf>
    <xf numFmtId="0" fontId="7" fillId="0" borderId="13" xfId="0" applyFont="1" applyBorder="1" applyAlignment="1">
      <alignment horizontal="left"/>
    </xf>
    <xf numFmtId="0" fontId="7" fillId="0" borderId="0" xfId="0" applyFont="1" applyAlignment="1">
      <alignment horizontal="center"/>
    </xf>
    <xf numFmtId="0" fontId="22" fillId="0" borderId="0" xfId="0" applyFont="1" applyAlignment="1">
      <alignment horizontal="left"/>
    </xf>
    <xf numFmtId="0" fontId="34" fillId="0" borderId="43" xfId="0" applyFont="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1" xfId="0" applyFont="1" applyFill="1" applyBorder="1" applyAlignment="1">
      <alignment horizontal="center" vertical="center" textRotation="255"/>
    </xf>
    <xf numFmtId="0" fontId="32" fillId="7" borderId="49" xfId="0" applyFont="1" applyFill="1" applyBorder="1" applyAlignment="1">
      <alignment horizontal="center" vertical="center" textRotation="255"/>
    </xf>
    <xf numFmtId="0" fontId="34" fillId="0" borderId="38" xfId="0" applyFont="1" applyBorder="1" applyAlignment="1">
      <alignment horizontal="center" wrapText="1"/>
    </xf>
    <xf numFmtId="0" fontId="34" fillId="0" borderId="37"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3" fillId="2" borderId="0" xfId="8" applyFont="1" applyAlignment="1">
      <alignment vertical="center"/>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pplyAlignment="1">
      <alignment vertical="center" wrapText="1"/>
    </xf>
    <xf numFmtId="0" fontId="42" fillId="0" borderId="54" xfId="0" applyFont="1" applyBorder="1" applyAlignment="1">
      <alignment vertical="center"/>
    </xf>
    <xf numFmtId="0" fontId="42" fillId="0" borderId="55" xfId="0" applyFont="1" applyBorder="1" applyAlignment="1">
      <alignment vertical="center"/>
    </xf>
    <xf numFmtId="0" fontId="42" fillId="0" borderId="56" xfId="0" applyFont="1" applyBorder="1" applyAlignment="1">
      <alignment vertical="center"/>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xf numFmtId="170" fontId="0" fillId="0" borderId="0" xfId="10" applyNumberFormat="1" applyFont="1" applyBorder="1"/>
  </cellXfs>
  <cellStyles count="11">
    <cellStyle name="Bad" xfId="1" builtinId="27"/>
    <cellStyle name="Comma" xfId="10" builtinId="3"/>
    <cellStyle name="Currency" xfId="9" builtinId="4"/>
    <cellStyle name="Currency 2" xfId="2" xr:uid="{00000000-0005-0000-0000-000002000000}"/>
    <cellStyle name="Good" xfId="3" builtinId="26"/>
    <cellStyle name="Hyperlink" xfId="4" builtinId="8"/>
    <cellStyle name="Input" xfId="5" builtinId="20"/>
    <cellStyle name="Normal" xfId="0" builtinId="0"/>
    <cellStyle name="Normal 2" xfId="6" xr:uid="{00000000-0005-0000-0000-000007000000}"/>
    <cellStyle name="Normal_2004-05 C&amp;T Excel" xfId="7" xr:uid="{00000000-0005-0000-0000-000008000000}"/>
    <cellStyle name="Normal_2004-05 C&amp;T Excel 2" xfId="8" xr:uid="{00000000-0005-0000-0000-000009000000}"/>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wn%20of%20Fredonia/Fiscal%20Year%202020%20Budget/FY20%20Budget%20Worksheet%20PW%20V18%207-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F Rev"/>
      <sheetName val="Personnel Worksheet 2020"/>
      <sheetName val="Personnel Worksheet 2019"/>
      <sheetName val="Legislative"/>
      <sheetName val="Judicial"/>
      <sheetName val="Town Attorney"/>
      <sheetName val="Town Clerk"/>
      <sheetName val="Manager"/>
      <sheetName val="Non-Departmental"/>
      <sheetName val="Building &amp; Grounds"/>
      <sheetName val="Law Enforcement"/>
      <sheetName val="Animal Control"/>
      <sheetName val="Fire"/>
      <sheetName val="Building Inspection"/>
      <sheetName val="Parks &amp; Recreation"/>
      <sheetName val="Pool"/>
      <sheetName val="Library"/>
      <sheetName val="Senior Citizen"/>
      <sheetName val="Television"/>
      <sheetName val="Community Health Center"/>
      <sheetName val="Welcome Center"/>
      <sheetName val="Totals"/>
      <sheetName val="HURF"/>
      <sheetName val="Grants"/>
      <sheetName val="Water"/>
      <sheetName val="WWater"/>
      <sheetName val="Electric"/>
      <sheetName val="Sanitation"/>
      <sheetName val="Revenues Summary"/>
      <sheetName val="Expenditures Summary"/>
      <sheetName val="Table of Contents"/>
      <sheetName val="Employee FTE "/>
      <sheetName val="Cash Reserves"/>
      <sheetName val="Exp Summary -Cash Reserves"/>
      <sheetName val="Property Taxes "/>
      <sheetName val="Revenues-print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H19">
            <v>246514</v>
          </cell>
        </row>
      </sheetData>
      <sheetData sheetId="17">
        <row r="21">
          <cell r="H21">
            <v>77838.665280000001</v>
          </cell>
        </row>
      </sheetData>
      <sheetData sheetId="18">
        <row r="22">
          <cell r="H22">
            <v>81167.395480000007</v>
          </cell>
        </row>
      </sheetData>
      <sheetData sheetId="19">
        <row r="5">
          <cell r="H5">
            <v>3600</v>
          </cell>
        </row>
      </sheetData>
      <sheetData sheetId="20">
        <row r="6">
          <cell r="H6">
            <v>4700</v>
          </cell>
        </row>
      </sheetData>
      <sheetData sheetId="21">
        <row r="10">
          <cell r="H10">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2.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www.azleg.gov/ars/42/17106.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8/00242.htm" TargetMode="External"/><Relationship Id="rId14" Type="http://schemas.openxmlformats.org/officeDocument/2006/relationships/hyperlink" Target="https://www.azleg.gov/viewdocument/?docName=https://www.azleg.gov/ars/35/0045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showGridLines="0" zoomScaleNormal="100" workbookViewId="0">
      <selection activeCell="E7" sqref="E7"/>
    </sheetView>
  </sheetViews>
  <sheetFormatPr defaultRowHeight="13.2" x14ac:dyDescent="0.25"/>
  <cols>
    <col min="1" max="4" width="9.21875" customWidth="1"/>
    <col min="5" max="5" width="45.77734375" customWidth="1"/>
    <col min="6" max="8" width="9.21875" customWidth="1"/>
    <col min="9" max="9" width="11.21875" customWidth="1"/>
    <col min="10" max="11" width="9.21875" customWidth="1"/>
  </cols>
  <sheetData>
    <row r="1" spans="1:13" ht="15.6" customHeight="1" x14ac:dyDescent="0.3">
      <c r="A1" s="87"/>
      <c r="B1" s="87"/>
      <c r="C1" s="87"/>
      <c r="D1" s="87"/>
      <c r="E1" s="87"/>
      <c r="F1" s="87"/>
      <c r="G1" s="87"/>
      <c r="H1" s="87"/>
      <c r="I1" s="87"/>
      <c r="J1" s="87"/>
    </row>
    <row r="2" spans="1:13" ht="15.6" x14ac:dyDescent="0.3">
      <c r="A2" s="263" t="s">
        <v>102</v>
      </c>
      <c r="B2" s="263"/>
      <c r="C2" s="263"/>
      <c r="D2" s="263"/>
      <c r="E2" s="263"/>
      <c r="F2" s="263"/>
      <c r="G2" s="263"/>
      <c r="H2" s="263"/>
      <c r="I2" s="263"/>
      <c r="J2" s="98"/>
      <c r="K2" s="98"/>
    </row>
    <row r="3" spans="1:13" ht="15.6" x14ac:dyDescent="0.3">
      <c r="A3" s="95"/>
      <c r="B3" s="95"/>
      <c r="C3" s="96"/>
      <c r="D3" s="96"/>
      <c r="E3" s="96"/>
      <c r="F3" s="96"/>
      <c r="G3" s="96"/>
      <c r="H3" s="96"/>
      <c r="I3" s="96"/>
      <c r="J3" s="89"/>
    </row>
    <row r="4" spans="1:13" ht="15.6" x14ac:dyDescent="0.3">
      <c r="A4" s="264" t="s">
        <v>119</v>
      </c>
      <c r="B4" s="265"/>
      <c r="C4" s="265"/>
      <c r="D4" s="265"/>
      <c r="E4" s="265"/>
      <c r="F4" s="265"/>
      <c r="G4" s="98"/>
      <c r="H4" s="98"/>
      <c r="I4" s="98"/>
      <c r="J4" s="88"/>
    </row>
    <row r="5" spans="1:13" ht="15.6" x14ac:dyDescent="0.3">
      <c r="A5" s="95"/>
      <c r="B5" s="95"/>
      <c r="C5" s="96"/>
      <c r="D5" s="96"/>
      <c r="E5" s="96"/>
      <c r="F5" s="96"/>
      <c r="G5" s="96"/>
      <c r="H5" s="96"/>
      <c r="I5" s="96"/>
      <c r="J5" s="89"/>
    </row>
    <row r="6" spans="1:13" ht="15.75" customHeight="1" x14ac:dyDescent="0.3">
      <c r="A6" s="266" t="s">
        <v>120</v>
      </c>
      <c r="B6" s="266"/>
      <c r="C6" s="266"/>
      <c r="D6" s="266"/>
      <c r="E6" s="106" t="s">
        <v>325</v>
      </c>
      <c r="F6" s="97"/>
      <c r="G6" s="97"/>
      <c r="H6" s="97"/>
      <c r="I6" s="97"/>
      <c r="J6" s="87"/>
    </row>
    <row r="7" spans="1:13" ht="16.5" customHeight="1" thickBot="1" x14ac:dyDescent="0.35">
      <c r="A7" s="266" t="s">
        <v>311</v>
      </c>
      <c r="B7" s="266"/>
      <c r="C7" s="266"/>
      <c r="D7" s="266"/>
      <c r="E7" s="186">
        <v>2021</v>
      </c>
      <c r="F7" s="95"/>
      <c r="G7" s="95"/>
      <c r="H7" s="95"/>
      <c r="I7" s="87"/>
    </row>
    <row r="8" spans="1:13" ht="15.6" x14ac:dyDescent="0.3">
      <c r="A8" s="87"/>
      <c r="B8" s="87"/>
      <c r="C8" s="87"/>
      <c r="D8" s="87"/>
      <c r="E8" s="87"/>
      <c r="F8" s="87"/>
      <c r="G8" s="87"/>
      <c r="H8" s="87"/>
      <c r="I8" s="87"/>
      <c r="J8" s="87"/>
      <c r="M8" s="203"/>
    </row>
    <row r="9" spans="1:13" ht="62.25" customHeight="1" x14ac:dyDescent="0.3">
      <c r="A9" s="262" t="s">
        <v>244</v>
      </c>
      <c r="B9" s="262"/>
      <c r="C9" s="262"/>
      <c r="D9" s="262"/>
      <c r="E9" s="262"/>
      <c r="F9" s="262"/>
      <c r="G9" s="262"/>
      <c r="H9" s="262"/>
      <c r="I9" s="262"/>
      <c r="J9" s="87"/>
      <c r="M9" s="203"/>
    </row>
    <row r="10" spans="1:13" ht="16.5" customHeight="1" x14ac:dyDescent="0.3">
      <c r="A10" s="240"/>
      <c r="B10" s="240"/>
      <c r="C10" s="240"/>
      <c r="D10" s="240"/>
      <c r="E10" s="240"/>
      <c r="F10" s="240"/>
      <c r="G10" s="240"/>
      <c r="H10" s="240"/>
      <c r="I10" s="240"/>
      <c r="J10" s="87"/>
      <c r="M10" s="203"/>
    </row>
    <row r="11" spans="1:13" ht="83.1" customHeight="1" x14ac:dyDescent="0.3">
      <c r="A11" s="262" t="s">
        <v>305</v>
      </c>
      <c r="B11" s="262"/>
      <c r="C11" s="262"/>
      <c r="D11" s="262"/>
      <c r="E11" s="262"/>
      <c r="F11" s="262"/>
      <c r="G11" s="262"/>
      <c r="H11" s="262"/>
      <c r="I11" s="262"/>
      <c r="J11" s="87"/>
      <c r="M11" s="203"/>
    </row>
    <row r="12" spans="1:13" ht="13.05" customHeight="1" x14ac:dyDescent="0.3">
      <c r="A12" s="240"/>
      <c r="B12" s="240"/>
      <c r="C12" s="240"/>
      <c r="D12" s="240"/>
      <c r="E12" s="240"/>
      <c r="F12" s="240"/>
      <c r="G12" s="240"/>
      <c r="H12" s="240"/>
      <c r="I12" s="240"/>
      <c r="J12" s="87"/>
      <c r="M12" s="203"/>
    </row>
    <row r="13" spans="1:13" ht="142.05000000000001" customHeight="1" x14ac:dyDescent="0.3">
      <c r="A13" s="262" t="s">
        <v>319</v>
      </c>
      <c r="B13" s="262"/>
      <c r="C13" s="262"/>
      <c r="D13" s="262"/>
      <c r="E13" s="262"/>
      <c r="F13" s="262"/>
      <c r="G13" s="262"/>
      <c r="H13" s="262"/>
      <c r="I13" s="262"/>
      <c r="J13" s="87"/>
      <c r="M13" s="203"/>
    </row>
    <row r="14" spans="1:13" ht="24.75" customHeight="1" x14ac:dyDescent="0.3">
      <c r="A14" s="87"/>
      <c r="B14" s="87"/>
      <c r="C14" s="87"/>
      <c r="D14" s="87"/>
      <c r="E14" s="87"/>
      <c r="F14" s="87"/>
      <c r="G14" s="87"/>
      <c r="H14" s="87"/>
      <c r="I14" s="87"/>
      <c r="J14" s="87"/>
      <c r="M14" s="203"/>
    </row>
    <row r="15" spans="1:13" ht="78" customHeight="1" x14ac:dyDescent="0.3">
      <c r="A15" s="127" t="s">
        <v>121</v>
      </c>
      <c r="B15" s="87"/>
      <c r="C15" s="87"/>
      <c r="D15" s="87"/>
      <c r="E15" s="87"/>
      <c r="F15" s="87"/>
      <c r="G15" s="87"/>
      <c r="H15" s="87"/>
      <c r="I15" s="87"/>
      <c r="J15" s="87"/>
    </row>
    <row r="16" spans="1:13" ht="66.75" customHeight="1" x14ac:dyDescent="0.3">
      <c r="A16" s="262" t="s">
        <v>320</v>
      </c>
      <c r="B16" s="262"/>
      <c r="C16" s="262"/>
      <c r="D16" s="262"/>
      <c r="E16" s="262"/>
      <c r="F16" s="262"/>
      <c r="G16" s="262"/>
      <c r="H16" s="262"/>
      <c r="I16" s="262"/>
      <c r="J16" s="87"/>
    </row>
    <row r="17" spans="1:10" ht="69" customHeight="1" x14ac:dyDescent="0.3">
      <c r="A17" s="262" t="s">
        <v>321</v>
      </c>
      <c r="B17" s="262"/>
      <c r="C17" s="262"/>
      <c r="D17" s="262"/>
      <c r="E17" s="262"/>
      <c r="F17" s="262"/>
      <c r="G17" s="262"/>
      <c r="H17" s="262"/>
      <c r="I17" s="262"/>
      <c r="J17" s="87"/>
    </row>
    <row r="18" spans="1:10" ht="13.05" customHeight="1" x14ac:dyDescent="0.3">
      <c r="A18" s="240"/>
      <c r="B18" s="240"/>
      <c r="C18" s="240"/>
      <c r="D18" s="240"/>
      <c r="E18" s="240"/>
      <c r="F18" s="240"/>
      <c r="G18" s="240"/>
      <c r="H18" s="240"/>
      <c r="I18" s="240"/>
      <c r="J18" s="87"/>
    </row>
    <row r="19" spans="1:10" ht="15.6" x14ac:dyDescent="0.3">
      <c r="A19" s="127" t="s">
        <v>122</v>
      </c>
      <c r="B19" s="87"/>
      <c r="C19" s="87"/>
      <c r="D19" s="87"/>
      <c r="E19" s="87"/>
      <c r="F19" s="87"/>
      <c r="G19" s="87"/>
      <c r="H19" s="87"/>
      <c r="I19" s="87"/>
      <c r="J19" s="87"/>
    </row>
    <row r="20" spans="1:10" ht="83.25" customHeight="1" x14ac:dyDescent="0.3">
      <c r="A20" s="262" t="s">
        <v>322</v>
      </c>
      <c r="B20" s="262"/>
      <c r="C20" s="262"/>
      <c r="D20" s="262"/>
      <c r="E20" s="262"/>
      <c r="F20" s="262"/>
      <c r="G20" s="262"/>
      <c r="H20" s="262"/>
      <c r="I20" s="262"/>
      <c r="J20" s="87"/>
    </row>
    <row r="21" spans="1:10" ht="15.6" x14ac:dyDescent="0.3">
      <c r="A21" s="87"/>
      <c r="B21" s="87"/>
      <c r="C21" s="87"/>
      <c r="D21" s="87"/>
      <c r="E21" s="87"/>
      <c r="F21" s="87"/>
      <c r="G21" s="87"/>
      <c r="H21" s="87"/>
      <c r="I21" s="87"/>
      <c r="J21" s="87"/>
    </row>
    <row r="22" spans="1:10" ht="15.6" x14ac:dyDescent="0.3">
      <c r="A22" s="87"/>
      <c r="B22" s="87"/>
      <c r="C22" s="87"/>
      <c r="D22" s="87"/>
      <c r="E22" s="87"/>
      <c r="F22" s="87"/>
      <c r="G22" s="87"/>
      <c r="H22" s="87"/>
      <c r="I22" s="87"/>
      <c r="J22" s="87"/>
    </row>
    <row r="23" spans="1:10" ht="15.6" x14ac:dyDescent="0.3">
      <c r="A23" s="87"/>
      <c r="B23" s="87"/>
      <c r="C23" s="87"/>
      <c r="D23" s="87"/>
      <c r="E23" s="87"/>
      <c r="F23" s="87"/>
      <c r="G23" s="87"/>
      <c r="H23" s="87"/>
      <c r="I23" s="87"/>
      <c r="J23" s="87"/>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1">
    <dataValidation type="list" allowBlank="1" showInputMessage="1" showErrorMessage="1" sqref="E7:E8" xr:uid="{00000000-0002-0000-0000-000000000000}">
      <formula1>"2020, 2021, 2022, 2023, 2024"</formula1>
    </dataValidation>
  </dataValidations>
  <hyperlinks>
    <hyperlink ref="A6" location="TitlepageInst" display="1. Enter the City/Town Name:" xr:uid="{FF61BE0F-F036-4C09-94C9-B97FA709E624}"/>
    <hyperlink ref="A7" location="TitlepageInst" display="2. Select the Budget Year " xr:uid="{0087D485-E68A-483D-95CC-D2DA1F5316E8}"/>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showGridLines="0" showZeros="0" showOutlineSymbols="0" zoomScaleNormal="100" zoomScaleSheetLayoutView="100" workbookViewId="0">
      <selection activeCell="B7" sqref="B7"/>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TENTATIVE BUDGET</v>
      </c>
      <c r="B1" s="304"/>
      <c r="C1" s="304"/>
      <c r="D1" s="304"/>
      <c r="E1" s="304"/>
      <c r="F1" s="304"/>
      <c r="G1" s="304"/>
      <c r="H1" s="304"/>
      <c r="I1" s="304"/>
      <c r="J1" s="304"/>
    </row>
    <row r="2" spans="1:10" s="11" customFormat="1" ht="15" customHeight="1" x14ac:dyDescent="0.3">
      <c r="A2" s="306" t="s">
        <v>118</v>
      </c>
      <c r="B2" s="306"/>
      <c r="C2" s="306"/>
      <c r="D2" s="306"/>
      <c r="E2" s="306"/>
      <c r="F2" s="306"/>
      <c r="G2" s="306"/>
      <c r="H2" s="306"/>
      <c r="I2" s="306"/>
      <c r="J2" s="306"/>
    </row>
    <row r="3" spans="1:10" s="11" customFormat="1" ht="15" customHeight="1" x14ac:dyDescent="0.3">
      <c r="A3" s="306" t="str">
        <f>"Fiscal Year " &amp; Cover!E7</f>
        <v>Fiscal Year 2021</v>
      </c>
      <c r="B3" s="306"/>
      <c r="C3" s="306"/>
      <c r="D3" s="306"/>
      <c r="E3" s="306"/>
      <c r="F3" s="306"/>
      <c r="G3" s="306"/>
      <c r="H3" s="306"/>
      <c r="I3" s="306"/>
      <c r="J3" s="306"/>
    </row>
    <row r="4" spans="1:10" s="21" customFormat="1" ht="5.25" customHeight="1" x14ac:dyDescent="0.25">
      <c r="A4" s="78"/>
      <c r="B4" s="79"/>
      <c r="C4" s="80"/>
      <c r="D4" s="79"/>
      <c r="E4" s="80"/>
      <c r="F4" s="79"/>
      <c r="G4" s="80"/>
      <c r="H4" s="79"/>
      <c r="I4" s="80"/>
      <c r="J4" s="79"/>
    </row>
    <row r="5" spans="1:10" s="6" customFormat="1" ht="64.5" customHeight="1" x14ac:dyDescent="0.25">
      <c r="A5" s="92"/>
      <c r="B5" s="92"/>
      <c r="C5" s="81"/>
      <c r="D5" s="230" t="s">
        <v>91</v>
      </c>
      <c r="E5" s="81"/>
      <c r="F5" s="230" t="s">
        <v>88</v>
      </c>
      <c r="G5" s="81"/>
      <c r="H5" s="230" t="s">
        <v>89</v>
      </c>
      <c r="I5" s="81"/>
      <c r="J5" s="230" t="s">
        <v>90</v>
      </c>
    </row>
    <row r="6" spans="1:10" s="20" customFormat="1" ht="18.75" customHeight="1" thickBot="1" x14ac:dyDescent="0.3">
      <c r="A6" s="311" t="s">
        <v>81</v>
      </c>
      <c r="B6" s="311"/>
      <c r="C6" s="23"/>
      <c r="D6" s="104">
        <f>Cover!E7-1</f>
        <v>2020</v>
      </c>
      <c r="E6" s="93"/>
      <c r="F6" s="105">
        <f>Cover!E7-1</f>
        <v>2020</v>
      </c>
      <c r="G6" s="93"/>
      <c r="H6" s="105">
        <f>Cover!E7-1</f>
        <v>2020</v>
      </c>
      <c r="I6" s="93"/>
      <c r="J6" s="105">
        <f>Cover!E7</f>
        <v>2021</v>
      </c>
    </row>
    <row r="7" spans="1:10" s="20" customFormat="1" ht="13.5" customHeight="1" thickTop="1" x14ac:dyDescent="0.25">
      <c r="A7" s="24"/>
      <c r="B7" s="103" t="s">
        <v>77</v>
      </c>
      <c r="C7" s="23"/>
      <c r="D7" s="23"/>
      <c r="E7" s="23"/>
      <c r="F7" s="23"/>
      <c r="G7" s="23"/>
      <c r="H7" s="23"/>
      <c r="I7" s="23"/>
      <c r="J7" s="23"/>
    </row>
    <row r="8" spans="1:10" s="20" customFormat="1" ht="13.5" customHeight="1" x14ac:dyDescent="0.25">
      <c r="A8" s="24"/>
      <c r="B8" s="34" t="s">
        <v>78</v>
      </c>
      <c r="C8" s="23" t="s">
        <v>65</v>
      </c>
      <c r="D8" s="58"/>
      <c r="E8" s="23" t="s">
        <v>65</v>
      </c>
      <c r="F8" s="58"/>
      <c r="G8" s="23" t="s">
        <v>65</v>
      </c>
      <c r="H8" s="58"/>
      <c r="I8" s="23" t="s">
        <v>65</v>
      </c>
      <c r="J8" s="58"/>
    </row>
    <row r="9" spans="1:10" s="20" customFormat="1" ht="13.5" customHeight="1" x14ac:dyDescent="0.25">
      <c r="A9" s="24"/>
      <c r="B9" s="34" t="s">
        <v>79</v>
      </c>
      <c r="C9" s="23"/>
      <c r="D9" s="58"/>
      <c r="E9" s="23"/>
      <c r="F9" s="58"/>
      <c r="G9" s="23"/>
      <c r="H9" s="58"/>
      <c r="I9" s="23"/>
      <c r="J9" s="58"/>
    </row>
    <row r="10" spans="1:10" s="20" customFormat="1" ht="13.5" customHeight="1" x14ac:dyDescent="0.25">
      <c r="A10" s="24"/>
      <c r="B10" s="34"/>
      <c r="C10" s="23"/>
      <c r="D10" s="58"/>
      <c r="E10" s="23"/>
      <c r="F10" s="58"/>
      <c r="G10" s="23"/>
      <c r="H10" s="58"/>
      <c r="I10" s="23"/>
      <c r="J10" s="58"/>
    </row>
    <row r="11" spans="1:10" s="20" customFormat="1" ht="13.5" customHeight="1" x14ac:dyDescent="0.25">
      <c r="A11" s="24"/>
      <c r="B11" s="34"/>
      <c r="C11" s="23"/>
      <c r="D11" s="58"/>
      <c r="E11" s="23"/>
      <c r="F11" s="58"/>
      <c r="G11" s="23"/>
      <c r="H11" s="58"/>
      <c r="I11" s="23"/>
      <c r="J11" s="58"/>
    </row>
    <row r="12" spans="1:10" s="20" customFormat="1" ht="13.5" customHeight="1" x14ac:dyDescent="0.25">
      <c r="A12" s="24"/>
      <c r="B12" s="34"/>
      <c r="C12" s="23"/>
      <c r="D12" s="58"/>
      <c r="E12" s="23"/>
      <c r="F12" s="58"/>
      <c r="G12" s="23"/>
      <c r="H12" s="58"/>
      <c r="I12" s="23"/>
      <c r="J12" s="58"/>
    </row>
    <row r="13" spans="1:10" s="20" customFormat="1" ht="13.5" customHeight="1" x14ac:dyDescent="0.25">
      <c r="A13" s="24"/>
      <c r="B13" s="34"/>
      <c r="C13" s="23"/>
      <c r="D13" s="58"/>
      <c r="E13" s="23"/>
      <c r="F13" s="58"/>
      <c r="G13" s="23"/>
      <c r="H13" s="58"/>
      <c r="I13" s="23"/>
      <c r="J13" s="58"/>
    </row>
    <row r="14" spans="1:10" s="20" customFormat="1" ht="13.5" customHeight="1" x14ac:dyDescent="0.25">
      <c r="A14" s="24"/>
      <c r="B14" s="34"/>
      <c r="C14" s="23"/>
      <c r="D14" s="58"/>
      <c r="E14" s="23"/>
      <c r="F14" s="58"/>
      <c r="G14" s="23"/>
      <c r="H14" s="58"/>
      <c r="I14" s="23"/>
      <c r="J14" s="58"/>
    </row>
    <row r="15" spans="1:10" s="20" customFormat="1" ht="13.5" customHeight="1" x14ac:dyDescent="0.25">
      <c r="A15" s="24"/>
      <c r="B15" s="34"/>
      <c r="C15" s="23"/>
      <c r="D15" s="58"/>
      <c r="E15" s="23"/>
      <c r="F15" s="58"/>
      <c r="G15" s="23"/>
      <c r="H15" s="58"/>
      <c r="I15" s="23"/>
      <c r="J15" s="58"/>
    </row>
    <row r="16" spans="1:10" s="20" customFormat="1" ht="13.5" customHeight="1" x14ac:dyDescent="0.25">
      <c r="A16" s="24"/>
      <c r="B16" s="34"/>
      <c r="C16" s="23"/>
      <c r="D16" s="58"/>
      <c r="E16" s="23"/>
      <c r="F16" s="58"/>
      <c r="G16" s="23"/>
      <c r="H16" s="58"/>
      <c r="I16" s="23"/>
      <c r="J16" s="58"/>
    </row>
    <row r="17" spans="1:10" s="20" customFormat="1" ht="13.5" customHeight="1" x14ac:dyDescent="0.25">
      <c r="A17" s="24"/>
      <c r="B17" s="34"/>
      <c r="C17" s="23"/>
      <c r="D17" s="58"/>
      <c r="E17" s="23"/>
      <c r="F17" s="58"/>
      <c r="G17" s="23"/>
      <c r="H17" s="58"/>
      <c r="I17" s="23"/>
      <c r="J17" s="58"/>
    </row>
    <row r="18" spans="1:10" s="20" customFormat="1" ht="13.5" customHeight="1" x14ac:dyDescent="0.25">
      <c r="A18" s="24"/>
      <c r="B18" s="34"/>
      <c r="C18" s="23"/>
      <c r="D18" s="58"/>
      <c r="E18" s="23"/>
      <c r="F18" s="58"/>
      <c r="G18" s="23"/>
      <c r="H18" s="58"/>
      <c r="I18" s="23"/>
      <c r="J18" s="58"/>
    </row>
    <row r="19" spans="1:10" s="20" customFormat="1" ht="13.5" customHeight="1" x14ac:dyDescent="0.25">
      <c r="A19" s="24"/>
      <c r="B19" s="34"/>
      <c r="C19" s="23"/>
      <c r="D19" s="58"/>
      <c r="E19" s="23"/>
      <c r="F19" s="58"/>
      <c r="G19" s="23"/>
      <c r="H19" s="58"/>
      <c r="I19" s="23"/>
      <c r="J19" s="58"/>
    </row>
    <row r="20" spans="1:10" s="20" customFormat="1" ht="13.5" customHeight="1" thickBot="1" x14ac:dyDescent="0.3">
      <c r="A20" s="24"/>
      <c r="B20" s="85" t="s">
        <v>76</v>
      </c>
      <c r="C20" s="23" t="s">
        <v>65</v>
      </c>
      <c r="D20" s="62">
        <f>SUM(D8:D19)</f>
        <v>0</v>
      </c>
      <c r="E20" s="23" t="s">
        <v>65</v>
      </c>
      <c r="F20" s="62">
        <f>SUM(F8:F19)</f>
        <v>0</v>
      </c>
      <c r="G20" s="23" t="s">
        <v>65</v>
      </c>
      <c r="H20" s="62">
        <f>SUM(H8:H19)</f>
        <v>0</v>
      </c>
      <c r="I20" s="23" t="s">
        <v>65</v>
      </c>
      <c r="J20" s="62">
        <f>SUM(J8:J19)</f>
        <v>0</v>
      </c>
    </row>
    <row r="21" spans="1:10" s="20" customFormat="1" ht="13.5" customHeight="1" thickTop="1" x14ac:dyDescent="0.25">
      <c r="A21" s="24"/>
      <c r="B21" s="86"/>
      <c r="C21" s="23"/>
      <c r="D21" s="23"/>
      <c r="E21" s="23"/>
      <c r="F21" s="23"/>
      <c r="G21" s="23"/>
      <c r="H21" s="23"/>
      <c r="I21" s="23"/>
      <c r="J21" s="23"/>
    </row>
    <row r="22" spans="1:10" s="20" customFormat="1" ht="13.5" customHeight="1" x14ac:dyDescent="0.25">
      <c r="A22" s="24"/>
      <c r="B22" s="86" t="s">
        <v>80</v>
      </c>
      <c r="C22" s="23"/>
      <c r="D22" s="23"/>
      <c r="E22" s="23"/>
      <c r="F22" s="23"/>
      <c r="G22" s="23"/>
      <c r="H22" s="23"/>
      <c r="I22" s="23"/>
      <c r="J22" s="23"/>
    </row>
    <row r="23" spans="1:10" s="20" customFormat="1" ht="13.5" customHeight="1" x14ac:dyDescent="0.25">
      <c r="A23" s="24"/>
      <c r="B23" s="34"/>
      <c r="C23" s="23"/>
      <c r="D23" s="23"/>
      <c r="E23" s="23"/>
      <c r="F23" s="23"/>
      <c r="G23" s="23"/>
      <c r="H23" s="23"/>
      <c r="I23" s="23"/>
      <c r="J23" s="23"/>
    </row>
    <row r="24" spans="1:10" s="20" customFormat="1" ht="13.5" customHeight="1" x14ac:dyDescent="0.25">
      <c r="A24" s="24"/>
      <c r="B24" s="34" t="s">
        <v>78</v>
      </c>
      <c r="C24" s="23" t="s">
        <v>65</v>
      </c>
      <c r="D24" s="58"/>
      <c r="E24" s="23" t="s">
        <v>65</v>
      </c>
      <c r="F24" s="58"/>
      <c r="G24" s="23" t="s">
        <v>65</v>
      </c>
      <c r="H24" s="58"/>
      <c r="I24" s="23" t="s">
        <v>65</v>
      </c>
      <c r="J24" s="58"/>
    </row>
    <row r="25" spans="1:10" s="20" customFormat="1" ht="13.5" customHeight="1" x14ac:dyDescent="0.25">
      <c r="A25" s="24"/>
      <c r="B25" s="34" t="s">
        <v>79</v>
      </c>
      <c r="C25" s="23"/>
      <c r="D25" s="58"/>
      <c r="E25" s="23"/>
      <c r="F25" s="58"/>
      <c r="G25" s="23"/>
      <c r="H25" s="58"/>
      <c r="I25" s="23"/>
      <c r="J25" s="58"/>
    </row>
    <row r="26" spans="1:10" s="20" customFormat="1" ht="13.5" customHeight="1" x14ac:dyDescent="0.25">
      <c r="A26" s="24"/>
      <c r="B26" s="34"/>
      <c r="C26" s="23"/>
      <c r="D26" s="58"/>
      <c r="E26" s="23"/>
      <c r="F26" s="58"/>
      <c r="G26" s="23"/>
      <c r="H26" s="58"/>
      <c r="I26" s="23"/>
      <c r="J26" s="58"/>
    </row>
    <row r="27" spans="1:10" s="20" customFormat="1" ht="13.5" customHeight="1" x14ac:dyDescent="0.25">
      <c r="A27" s="24"/>
      <c r="B27" s="34"/>
      <c r="C27" s="23"/>
      <c r="D27" s="58"/>
      <c r="E27" s="23"/>
      <c r="F27" s="58"/>
      <c r="G27" s="23"/>
      <c r="H27" s="58"/>
      <c r="I27" s="23"/>
      <c r="J27" s="58"/>
    </row>
    <row r="28" spans="1:10" s="20" customFormat="1" ht="13.5" customHeight="1" x14ac:dyDescent="0.25">
      <c r="A28" s="24"/>
      <c r="B28" s="34"/>
      <c r="C28" s="23"/>
      <c r="D28" s="58"/>
      <c r="E28" s="23"/>
      <c r="F28" s="58"/>
      <c r="G28" s="23"/>
      <c r="H28" s="58"/>
      <c r="I28" s="23"/>
      <c r="J28" s="58"/>
    </row>
    <row r="29" spans="1:10" s="20" customFormat="1" ht="13.5" customHeight="1" x14ac:dyDescent="0.25">
      <c r="A29" s="24"/>
      <c r="B29" s="34"/>
      <c r="C29" s="23"/>
      <c r="D29" s="58"/>
      <c r="E29" s="23"/>
      <c r="F29" s="58"/>
      <c r="G29" s="23"/>
      <c r="H29" s="58"/>
      <c r="I29" s="23"/>
      <c r="J29" s="58"/>
    </row>
    <row r="30" spans="1:10" s="20" customFormat="1" ht="13.5" customHeight="1" x14ac:dyDescent="0.25">
      <c r="A30" s="24"/>
      <c r="B30" s="34"/>
      <c r="C30" s="23"/>
      <c r="D30" s="58"/>
      <c r="E30" s="23"/>
      <c r="F30" s="58"/>
      <c r="G30" s="23"/>
      <c r="H30" s="58"/>
      <c r="I30" s="23"/>
      <c r="J30" s="58"/>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34"/>
      <c r="C35" s="23"/>
      <c r="D35" s="58"/>
      <c r="E35" s="23"/>
      <c r="F35" s="58"/>
      <c r="G35" s="23"/>
      <c r="H35" s="58"/>
      <c r="I35" s="23"/>
      <c r="J35" s="58"/>
    </row>
    <row r="36" spans="1:10" s="20" customFormat="1" ht="13.5" customHeight="1" x14ac:dyDescent="0.25">
      <c r="A36" s="24"/>
      <c r="B36" s="34"/>
      <c r="C36" s="23"/>
      <c r="D36" s="58"/>
      <c r="E36" s="23"/>
      <c r="F36" s="58"/>
      <c r="G36" s="23"/>
      <c r="H36" s="58"/>
      <c r="I36" s="23"/>
      <c r="J36" s="58"/>
    </row>
    <row r="37" spans="1:10" s="20" customFormat="1" ht="13.5" customHeight="1" thickBot="1" x14ac:dyDescent="0.3">
      <c r="A37" s="24"/>
      <c r="B37" s="85" t="s">
        <v>76</v>
      </c>
      <c r="C37" s="23" t="s">
        <v>65</v>
      </c>
      <c r="D37" s="62">
        <f>SUM(D24:D36)</f>
        <v>0</v>
      </c>
      <c r="E37" s="23" t="s">
        <v>65</v>
      </c>
      <c r="F37" s="62">
        <f>SUM(F24:F36)</f>
        <v>0</v>
      </c>
      <c r="G37" s="23" t="s">
        <v>65</v>
      </c>
      <c r="H37" s="62">
        <f>SUM(H24:H36)</f>
        <v>0</v>
      </c>
      <c r="I37" s="23" t="s">
        <v>65</v>
      </c>
      <c r="J37" s="62">
        <f>SUM(J24:J36)</f>
        <v>0</v>
      </c>
    </row>
    <row r="38" spans="1:10" s="20" customFormat="1" ht="13.5" customHeight="1" thickTop="1" x14ac:dyDescent="0.25">
      <c r="A38" s="24"/>
      <c r="B38" s="86"/>
      <c r="C38" s="23"/>
      <c r="D38" s="23"/>
      <c r="E38" s="23"/>
      <c r="F38" s="23"/>
      <c r="G38" s="23"/>
      <c r="H38" s="23"/>
      <c r="I38" s="23"/>
      <c r="J38" s="23"/>
    </row>
    <row r="39" spans="1:10" s="20" customFormat="1" ht="13.5" customHeight="1" x14ac:dyDescent="0.25">
      <c r="A39" s="24"/>
      <c r="B39" s="86" t="s">
        <v>80</v>
      </c>
      <c r="C39" s="23"/>
      <c r="D39" s="23"/>
      <c r="E39" s="23"/>
      <c r="F39" s="23"/>
      <c r="G39" s="23"/>
      <c r="H39" s="23"/>
      <c r="I39" s="23"/>
      <c r="J39" s="23"/>
    </row>
    <row r="40" spans="1:10" s="20" customFormat="1" ht="13.5" customHeight="1" x14ac:dyDescent="0.25">
      <c r="A40" s="24"/>
      <c r="B40" s="34"/>
      <c r="C40" s="23"/>
      <c r="D40" s="23"/>
      <c r="E40" s="23"/>
      <c r="F40" s="23"/>
      <c r="G40" s="23"/>
      <c r="H40" s="23"/>
      <c r="I40" s="23"/>
      <c r="J40" s="23"/>
    </row>
    <row r="41" spans="1:10" s="20" customFormat="1" ht="13.5" customHeight="1" x14ac:dyDescent="0.25">
      <c r="A41" s="24"/>
      <c r="B41" s="34" t="s">
        <v>78</v>
      </c>
      <c r="C41" s="23" t="s">
        <v>65</v>
      </c>
      <c r="D41" s="58"/>
      <c r="E41" s="23" t="s">
        <v>65</v>
      </c>
      <c r="F41" s="58"/>
      <c r="G41" s="23" t="s">
        <v>65</v>
      </c>
      <c r="H41" s="58"/>
      <c r="I41" s="23" t="s">
        <v>65</v>
      </c>
      <c r="J41" s="58"/>
    </row>
    <row r="42" spans="1:10" s="20" customFormat="1" ht="13.5" customHeight="1" x14ac:dyDescent="0.25">
      <c r="A42" s="24"/>
      <c r="B42" s="34" t="s">
        <v>79</v>
      </c>
      <c r="C42" s="23"/>
      <c r="D42" s="58"/>
      <c r="E42" s="23"/>
      <c r="F42" s="58"/>
      <c r="G42" s="23"/>
      <c r="H42" s="58"/>
      <c r="I42" s="23"/>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34"/>
      <c r="C45" s="23"/>
      <c r="D45" s="58"/>
      <c r="E45" s="23"/>
      <c r="F45" s="58"/>
      <c r="G45" s="23"/>
      <c r="H45" s="58"/>
      <c r="I45" s="23"/>
      <c r="J45" s="58"/>
    </row>
    <row r="46" spans="1:10" s="20" customFormat="1" ht="13.5" customHeight="1" x14ac:dyDescent="0.25">
      <c r="A46" s="24"/>
      <c r="B46" s="34"/>
      <c r="C46" s="23"/>
      <c r="D46" s="58"/>
      <c r="E46" s="23"/>
      <c r="F46" s="58"/>
      <c r="G46" s="23"/>
      <c r="H46" s="58"/>
      <c r="I46" s="23"/>
      <c r="J46" s="58"/>
    </row>
    <row r="47" spans="1:10" s="20" customFormat="1" ht="13.5" customHeight="1" x14ac:dyDescent="0.25">
      <c r="A47" s="24"/>
      <c r="B47" s="34"/>
      <c r="C47" s="23"/>
      <c r="D47" s="58"/>
      <c r="E47" s="23"/>
      <c r="F47" s="58"/>
      <c r="G47" s="23"/>
      <c r="H47" s="58"/>
      <c r="I47" s="23"/>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34"/>
      <c r="C50" s="23"/>
      <c r="D50" s="58"/>
      <c r="E50" s="23"/>
      <c r="F50" s="58"/>
      <c r="G50" s="23"/>
      <c r="H50" s="58"/>
      <c r="I50" s="23"/>
      <c r="J50" s="58"/>
    </row>
    <row r="51" spans="1:10" s="20" customFormat="1" ht="13.5" customHeight="1" x14ac:dyDescent="0.25">
      <c r="A51" s="24"/>
      <c r="B51" s="34"/>
      <c r="C51" s="23"/>
      <c r="D51" s="58"/>
      <c r="E51" s="23"/>
      <c r="F51" s="58"/>
      <c r="G51" s="23"/>
      <c r="H51" s="58"/>
      <c r="I51" s="23"/>
      <c r="J51" s="58"/>
    </row>
    <row r="52" spans="1:10" s="20" customFormat="1" ht="13.5" customHeight="1" x14ac:dyDescent="0.25">
      <c r="A52" s="24"/>
      <c r="B52" s="34"/>
      <c r="C52" s="23"/>
      <c r="D52" s="58"/>
      <c r="E52" s="23"/>
      <c r="F52" s="58"/>
      <c r="G52" s="23"/>
      <c r="H52" s="58"/>
      <c r="I52" s="23"/>
      <c r="J52" s="58"/>
    </row>
    <row r="53" spans="1:10" s="20" customFormat="1" ht="13.5" customHeight="1" x14ac:dyDescent="0.25">
      <c r="A53" s="24"/>
      <c r="B53" s="34"/>
      <c r="C53" s="23"/>
      <c r="D53" s="58"/>
      <c r="E53" s="23"/>
      <c r="F53" s="58"/>
      <c r="G53" s="23"/>
      <c r="H53" s="58"/>
      <c r="I53" s="23"/>
      <c r="J53" s="58"/>
    </row>
    <row r="54" spans="1:10" s="20" customFormat="1" ht="13.5" customHeight="1" thickBot="1" x14ac:dyDescent="0.3">
      <c r="A54" s="24"/>
      <c r="B54" s="85" t="s">
        <v>76</v>
      </c>
      <c r="C54" s="23" t="s">
        <v>65</v>
      </c>
      <c r="D54" s="62">
        <f>SUM(D41:D53)</f>
        <v>0</v>
      </c>
      <c r="E54" s="23" t="s">
        <v>65</v>
      </c>
      <c r="F54" s="62">
        <f>SUM(F41:F53)</f>
        <v>0</v>
      </c>
      <c r="G54" s="23" t="s">
        <v>65</v>
      </c>
      <c r="H54" s="62">
        <f>SUM(H41:H53)</f>
        <v>0</v>
      </c>
      <c r="I54" s="23" t="s">
        <v>65</v>
      </c>
      <c r="J54" s="62">
        <f>SUM(J41:J53)</f>
        <v>0</v>
      </c>
    </row>
    <row r="55" spans="1:10" s="6" customFormat="1" ht="14.4" thickTop="1" x14ac:dyDescent="0.25">
      <c r="A55" s="13" t="s">
        <v>48</v>
      </c>
      <c r="C55" s="4"/>
      <c r="D55" s="15"/>
      <c r="E55" s="4"/>
      <c r="F55" s="15"/>
      <c r="G55" s="4"/>
      <c r="H55" s="15"/>
      <c r="I55" s="4"/>
      <c r="J55" s="15"/>
    </row>
    <row r="56" spans="1:10" ht="21.6" customHeight="1" x14ac:dyDescent="0.25">
      <c r="A56" s="12" t="s">
        <v>12</v>
      </c>
      <c r="B56" s="309" t="s">
        <v>69</v>
      </c>
      <c r="C56" s="310"/>
      <c r="D56" s="310"/>
      <c r="E56" s="310"/>
      <c r="F56" s="310"/>
      <c r="G56" s="310"/>
      <c r="H56" s="310"/>
      <c r="I56" s="310"/>
      <c r="J56" s="310"/>
    </row>
    <row r="57" spans="1:10" x14ac:dyDescent="0.2">
      <c r="B57" s="310"/>
      <c r="C57" s="310"/>
      <c r="D57" s="310"/>
      <c r="E57" s="310"/>
      <c r="F57" s="310"/>
      <c r="G57" s="310"/>
      <c r="H57" s="310"/>
      <c r="I57" s="310"/>
      <c r="J57" s="310"/>
    </row>
  </sheetData>
  <sheetProtection sheet="1" formatCells="0" formatColumns="0" formatRows="0" insertRows="0" deleteRows="0"/>
  <mergeCells count="5">
    <mergeCell ref="A2:J2"/>
    <mergeCell ref="A3:J3"/>
    <mergeCell ref="A1:J1"/>
    <mergeCell ref="B56:J57"/>
    <mergeCell ref="A6:B6"/>
  </mergeCells>
  <phoneticPr fontId="13" type="noConversion"/>
  <hyperlinks>
    <hyperlink ref="A6:B6" location="SchF1" display="DEPARTMENT/FUND" xr:uid="{A37D0F99-21CA-4942-93D7-7768E7E0753D}"/>
    <hyperlink ref="D5" location="SchF2" display="SchF2" xr:uid="{58098D8E-F1C6-44AE-9F75-11DDCADBEA11}"/>
    <hyperlink ref="F5" location="SchF3" display="SchF3" xr:uid="{CCD11EF9-6268-4022-8DCA-9F09B407B42B}"/>
    <hyperlink ref="H5" location="SchF4" display="SchF4" xr:uid="{84CE0C66-BC60-48D3-B2CD-81E965B8F235}"/>
    <hyperlink ref="J5" location="SchF5" display="SchF5" xr:uid="{D7DD7F87-5D25-45D7-A26E-CB2C5E74B6FF}"/>
  </hyperlinks>
  <printOptions horizontalCentered="1"/>
  <pageMargins left="0.5" right="0.5" top="0.5" bottom="0.5" header="0.5" footer="0.25"/>
  <pageSetup scale="83"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showGridLines="0" showZeros="0" showOutlineSymbols="0" zoomScale="90" zoomScaleNormal="90" workbookViewId="0">
      <selection activeCell="D38" sqref="D38"/>
    </sheetView>
  </sheetViews>
  <sheetFormatPr defaultRowHeight="13.2" x14ac:dyDescent="0.25"/>
  <cols>
    <col min="1" max="1" width="2.77734375" customWidth="1"/>
    <col min="2" max="2" width="29.77734375" customWidth="1"/>
    <col min="3" max="3" width="2.77734375" customWidth="1"/>
    <col min="4" max="4" width="18.77734375" customWidth="1"/>
    <col min="5" max="5" width="2.77734375" customWidth="1"/>
    <col min="6" max="6" width="18.77734375" customWidth="1"/>
    <col min="7" max="7" width="2.77734375" customWidth="1"/>
    <col min="8" max="8" width="18.77734375" customWidth="1"/>
    <col min="9" max="9" width="2.77734375" customWidth="1"/>
    <col min="10" max="10" width="18.77734375" customWidth="1"/>
    <col min="11" max="11" width="2.77734375" customWidth="1"/>
    <col min="12" max="12" width="18.77734375" customWidth="1"/>
    <col min="13" max="13" width="2.77734375" customWidth="1"/>
    <col min="14" max="14" width="18.77734375" customWidth="1"/>
  </cols>
  <sheetData>
    <row r="1" spans="1:14" ht="13.5" customHeight="1" x14ac:dyDescent="0.25">
      <c r="A1" s="304" t="str">
        <f>City_Town_of</f>
        <v>TOWN OF FREDONIA TENTATIVE BUDGET</v>
      </c>
      <c r="B1" s="304"/>
      <c r="C1" s="304"/>
      <c r="D1" s="304"/>
      <c r="E1" s="304"/>
      <c r="F1" s="304"/>
      <c r="G1" s="304"/>
      <c r="H1" s="304"/>
      <c r="I1" s="304"/>
      <c r="J1" s="304"/>
      <c r="K1" s="313"/>
      <c r="L1" s="313"/>
      <c r="M1" s="313"/>
      <c r="N1" s="313"/>
    </row>
    <row r="2" spans="1:14" ht="13.5" customHeight="1" x14ac:dyDescent="0.25">
      <c r="A2" s="314" t="s">
        <v>105</v>
      </c>
      <c r="B2" s="315"/>
      <c r="C2" s="315"/>
      <c r="D2" s="315"/>
      <c r="E2" s="315"/>
      <c r="F2" s="315"/>
      <c r="G2" s="315"/>
      <c r="H2" s="315"/>
      <c r="I2" s="315"/>
      <c r="J2" s="315"/>
      <c r="K2" s="313"/>
      <c r="L2" s="313"/>
      <c r="M2" s="313"/>
      <c r="N2" s="313"/>
    </row>
    <row r="3" spans="1:14" ht="13.5" customHeight="1" x14ac:dyDescent="0.25">
      <c r="A3" s="314" t="str">
        <f>"Fiscal Year " &amp; Cover!E7</f>
        <v>Fiscal Year 2021</v>
      </c>
      <c r="B3" s="315"/>
      <c r="C3" s="315"/>
      <c r="D3" s="315"/>
      <c r="E3" s="315"/>
      <c r="F3" s="315"/>
      <c r="G3" s="315"/>
      <c r="H3" s="315"/>
      <c r="I3" s="315"/>
      <c r="J3" s="315"/>
      <c r="K3" s="313"/>
      <c r="L3" s="313"/>
      <c r="M3" s="313"/>
      <c r="N3" s="313"/>
    </row>
    <row r="4" spans="1:14" ht="47.1" customHeight="1" x14ac:dyDescent="0.25">
      <c r="A4" s="108"/>
      <c r="B4" s="109"/>
      <c r="C4" s="110"/>
      <c r="D4" s="230" t="s">
        <v>106</v>
      </c>
      <c r="E4" s="111"/>
      <c r="F4" s="230" t="s">
        <v>124</v>
      </c>
      <c r="G4" s="111"/>
      <c r="H4" s="230" t="s">
        <v>107</v>
      </c>
      <c r="I4" s="111"/>
      <c r="J4" s="230" t="s">
        <v>108</v>
      </c>
      <c r="K4" s="111"/>
      <c r="L4" s="230" t="s">
        <v>109</v>
      </c>
      <c r="M4" s="111"/>
      <c r="N4" s="230" t="s">
        <v>110</v>
      </c>
    </row>
    <row r="5" spans="1:14" ht="21.6" customHeight="1" thickBot="1" x14ac:dyDescent="0.3">
      <c r="A5" s="312" t="s">
        <v>1</v>
      </c>
      <c r="B5" s="312"/>
      <c r="C5" s="110"/>
      <c r="D5" s="112">
        <f>Cover!E7</f>
        <v>2021</v>
      </c>
      <c r="E5" s="111"/>
      <c r="F5" s="113">
        <f>Cover!E7</f>
        <v>2021</v>
      </c>
      <c r="G5" s="111"/>
      <c r="H5" s="113">
        <f>Cover!E7</f>
        <v>2021</v>
      </c>
      <c r="I5" s="111"/>
      <c r="J5" s="113">
        <f>Cover!E7</f>
        <v>2021</v>
      </c>
      <c r="K5" s="111"/>
      <c r="L5" s="113">
        <f>Cover!E7</f>
        <v>2021</v>
      </c>
      <c r="M5" s="111"/>
      <c r="N5" s="113">
        <f>Cover!E7</f>
        <v>2021</v>
      </c>
    </row>
    <row r="6" spans="1:14" ht="14.4" thickTop="1" x14ac:dyDescent="0.25">
      <c r="A6" s="114"/>
      <c r="B6" s="114"/>
      <c r="C6" s="115"/>
      <c r="D6" s="116"/>
      <c r="E6" s="115"/>
      <c r="F6" s="116"/>
      <c r="G6" s="115"/>
      <c r="H6" s="116"/>
      <c r="I6" s="115"/>
      <c r="J6" s="116"/>
      <c r="K6" s="115"/>
      <c r="L6" s="116"/>
      <c r="M6" s="115"/>
      <c r="N6" s="116"/>
    </row>
    <row r="7" spans="1:14" ht="13.8" x14ac:dyDescent="0.25">
      <c r="A7" s="316" t="s">
        <v>26</v>
      </c>
      <c r="B7" s="316"/>
      <c r="C7" s="117"/>
      <c r="D7" s="118">
        <v>12</v>
      </c>
      <c r="E7" s="117" t="s">
        <v>65</v>
      </c>
      <c r="F7" s="118">
        <v>409347.076</v>
      </c>
      <c r="G7" s="117" t="s">
        <v>65</v>
      </c>
      <c r="H7" s="118">
        <v>56018.200591999994</v>
      </c>
      <c r="I7" s="117" t="s">
        <v>65</v>
      </c>
      <c r="J7" s="118">
        <v>52664.761200000001</v>
      </c>
      <c r="K7" s="117" t="s">
        <v>65</v>
      </c>
      <c r="L7" s="118">
        <v>31463.747115999999</v>
      </c>
      <c r="M7" s="117" t="s">
        <v>65</v>
      </c>
      <c r="N7" s="119">
        <f>SUM(F7,H7,J7,L7)</f>
        <v>549493.78490800003</v>
      </c>
    </row>
    <row r="8" spans="1:14" ht="13.8" x14ac:dyDescent="0.25">
      <c r="A8" s="114"/>
      <c r="B8" s="114"/>
      <c r="C8" s="117"/>
      <c r="D8" s="117"/>
      <c r="E8" s="117"/>
      <c r="F8" s="117"/>
      <c r="G8" s="117"/>
      <c r="H8" s="117"/>
      <c r="I8" s="117"/>
      <c r="J8" s="117"/>
      <c r="K8" s="117"/>
      <c r="L8" s="117"/>
      <c r="M8" s="117"/>
      <c r="N8" s="117"/>
    </row>
    <row r="9" spans="1:14" ht="13.8" x14ac:dyDescent="0.25">
      <c r="A9" s="316" t="s">
        <v>37</v>
      </c>
      <c r="B9" s="316"/>
      <c r="C9" s="117"/>
      <c r="D9" s="117"/>
      <c r="E9" s="117"/>
      <c r="F9" s="117"/>
      <c r="G9" s="117"/>
      <c r="H9" s="117"/>
      <c r="I9" s="117"/>
      <c r="J9" s="117"/>
      <c r="K9" s="117"/>
      <c r="L9" s="117"/>
      <c r="M9" s="117"/>
      <c r="N9" s="117"/>
    </row>
    <row r="10" spans="1:14" ht="13.8" x14ac:dyDescent="0.25">
      <c r="A10" s="114"/>
      <c r="B10" s="120" t="s">
        <v>384</v>
      </c>
      <c r="C10" s="117"/>
      <c r="D10" s="118">
        <v>1</v>
      </c>
      <c r="E10" s="117" t="s">
        <v>65</v>
      </c>
      <c r="F10" s="118">
        <v>25410.382000000001</v>
      </c>
      <c r="G10" s="117" t="s">
        <v>65</v>
      </c>
      <c r="H10" s="118">
        <v>3161.0515207999997</v>
      </c>
      <c r="I10" s="117" t="s">
        <v>65</v>
      </c>
      <c r="J10" s="118">
        <v>7942.9680000000008</v>
      </c>
      <c r="K10" s="117" t="s">
        <v>65</v>
      </c>
      <c r="L10" s="118">
        <v>1943.894223</v>
      </c>
      <c r="M10" s="117" t="s">
        <v>65</v>
      </c>
      <c r="N10" s="119">
        <f>SUM(F10,H10,J10,L10)</f>
        <v>38458.295743800008</v>
      </c>
    </row>
    <row r="11" spans="1:14" ht="13.8" x14ac:dyDescent="0.25">
      <c r="A11" s="114"/>
      <c r="B11" s="120"/>
      <c r="C11" s="117"/>
      <c r="D11" s="118"/>
      <c r="E11" s="117"/>
      <c r="F11" s="118"/>
      <c r="G11" s="117"/>
      <c r="H11" s="118"/>
      <c r="I11" s="117"/>
      <c r="J11" s="118"/>
      <c r="K11" s="117"/>
      <c r="L11" s="118"/>
      <c r="M11" s="117"/>
      <c r="N11" s="119">
        <f>SUM(F11,H11,J11,L11)</f>
        <v>0</v>
      </c>
    </row>
    <row r="12" spans="1:14" ht="13.8" x14ac:dyDescent="0.25">
      <c r="A12" s="114"/>
      <c r="B12" s="120"/>
      <c r="C12" s="117"/>
      <c r="D12" s="118"/>
      <c r="E12" s="117"/>
      <c r="F12" s="118"/>
      <c r="G12" s="117"/>
      <c r="H12" s="118"/>
      <c r="I12" s="117"/>
      <c r="J12" s="118"/>
      <c r="K12" s="117"/>
      <c r="L12" s="118"/>
      <c r="M12" s="117"/>
      <c r="N12" s="119">
        <f>SUM(F12,H12,J12,L12)</f>
        <v>0</v>
      </c>
    </row>
    <row r="13" spans="1:14" ht="13.8" x14ac:dyDescent="0.25">
      <c r="A13" s="114"/>
      <c r="B13" s="122" t="s">
        <v>38</v>
      </c>
      <c r="C13" s="117"/>
      <c r="D13" s="121">
        <f>SUM(D10,D11,D12)</f>
        <v>1</v>
      </c>
      <c r="E13" s="117" t="s">
        <v>65</v>
      </c>
      <c r="F13" s="121">
        <f>SUM(F10,F11,F12)</f>
        <v>25410.382000000001</v>
      </c>
      <c r="G13" s="117" t="s">
        <v>65</v>
      </c>
      <c r="H13" s="121">
        <f>SUM(H10,H11,H12)</f>
        <v>3161.0515207999997</v>
      </c>
      <c r="I13" s="117" t="s">
        <v>65</v>
      </c>
      <c r="J13" s="121">
        <f>SUM(J10,J11,J12)</f>
        <v>7942.9680000000008</v>
      </c>
      <c r="K13" s="117" t="s">
        <v>65</v>
      </c>
      <c r="L13" s="121">
        <f>SUM(L10,L11,L12)</f>
        <v>1943.894223</v>
      </c>
      <c r="M13" s="117" t="s">
        <v>65</v>
      </c>
      <c r="N13" s="121">
        <f>SUM(N10,N11,N12)</f>
        <v>38458.295743800008</v>
      </c>
    </row>
    <row r="14" spans="1:14" ht="13.8" x14ac:dyDescent="0.25">
      <c r="A14" s="114"/>
      <c r="B14" s="114"/>
      <c r="C14" s="117"/>
      <c r="D14" s="117"/>
      <c r="E14" s="117"/>
      <c r="F14" s="117"/>
      <c r="G14" s="117"/>
      <c r="H14" s="117"/>
      <c r="I14" s="117"/>
      <c r="J14" s="117"/>
      <c r="K14" s="117"/>
      <c r="L14" s="117"/>
      <c r="M14" s="117"/>
      <c r="N14" s="117"/>
    </row>
    <row r="15" spans="1:14" ht="13.8" x14ac:dyDescent="0.25">
      <c r="A15" s="316" t="s">
        <v>39</v>
      </c>
      <c r="B15" s="316"/>
      <c r="C15" s="117"/>
      <c r="D15" s="117"/>
      <c r="E15" s="117"/>
      <c r="F15" s="117"/>
      <c r="G15" s="117"/>
      <c r="H15" s="117"/>
      <c r="I15" s="117"/>
      <c r="J15" s="117"/>
      <c r="K15" s="117"/>
      <c r="L15" s="117"/>
      <c r="M15" s="117"/>
      <c r="N15" s="117"/>
    </row>
    <row r="16" spans="1:14" ht="13.8" x14ac:dyDescent="0.25">
      <c r="A16" s="114"/>
      <c r="B16" s="120"/>
      <c r="C16" s="117"/>
      <c r="D16" s="123"/>
      <c r="E16" s="117" t="s">
        <v>65</v>
      </c>
      <c r="F16" s="123"/>
      <c r="G16" s="117" t="s">
        <v>65</v>
      </c>
      <c r="H16" s="123"/>
      <c r="I16" s="117" t="s">
        <v>65</v>
      </c>
      <c r="J16" s="123"/>
      <c r="K16" s="117" t="s">
        <v>65</v>
      </c>
      <c r="L16" s="123"/>
      <c r="M16" s="117" t="s">
        <v>65</v>
      </c>
      <c r="N16" s="119">
        <f>SUM(F16,H16,J16,L16)</f>
        <v>0</v>
      </c>
    </row>
    <row r="17" spans="1:14" ht="13.8" x14ac:dyDescent="0.25">
      <c r="A17" s="114"/>
      <c r="B17" s="120"/>
      <c r="C17" s="117"/>
      <c r="D17" s="123"/>
      <c r="E17" s="117"/>
      <c r="F17" s="123"/>
      <c r="G17" s="117"/>
      <c r="H17" s="123"/>
      <c r="I17" s="117"/>
      <c r="J17" s="123"/>
      <c r="K17" s="117"/>
      <c r="L17" s="123"/>
      <c r="M17" s="117"/>
      <c r="N17" s="119">
        <f>SUM(F17,H17,J17,L17)</f>
        <v>0</v>
      </c>
    </row>
    <row r="18" spans="1:14" ht="13.8" x14ac:dyDescent="0.25">
      <c r="A18" s="114"/>
      <c r="B18" s="120"/>
      <c r="C18" s="117"/>
      <c r="D18" s="123"/>
      <c r="E18" s="117"/>
      <c r="F18" s="123"/>
      <c r="G18" s="117"/>
      <c r="H18" s="123"/>
      <c r="I18" s="117"/>
      <c r="J18" s="123"/>
      <c r="K18" s="117"/>
      <c r="L18" s="123"/>
      <c r="M18" s="117"/>
      <c r="N18" s="119">
        <f>SUM(F18,H18,J18,L18)</f>
        <v>0</v>
      </c>
    </row>
    <row r="19" spans="1:14" ht="13.8" x14ac:dyDescent="0.25">
      <c r="A19" s="114"/>
      <c r="B19" s="122" t="s">
        <v>16</v>
      </c>
      <c r="C19" s="117"/>
      <c r="D19" s="121">
        <f>SUM(D16,D17,D18)</f>
        <v>0</v>
      </c>
      <c r="E19" s="117" t="s">
        <v>65</v>
      </c>
      <c r="F19" s="121">
        <f>SUM(F16,F17,F18)</f>
        <v>0</v>
      </c>
      <c r="G19" s="117" t="s">
        <v>65</v>
      </c>
      <c r="H19" s="121">
        <f>SUM(H16,H17,H18)</f>
        <v>0</v>
      </c>
      <c r="I19" s="117" t="s">
        <v>65</v>
      </c>
      <c r="J19" s="121">
        <f>SUM(J16,J17,J18)</f>
        <v>0</v>
      </c>
      <c r="K19" s="117" t="s">
        <v>65</v>
      </c>
      <c r="L19" s="121">
        <f>SUM(L16,L17,L18)</f>
        <v>0</v>
      </c>
      <c r="M19" s="117" t="s">
        <v>65</v>
      </c>
      <c r="N19" s="121">
        <f>SUM(N16,N17,N18)</f>
        <v>0</v>
      </c>
    </row>
    <row r="20" spans="1:14" ht="13.8" x14ac:dyDescent="0.25">
      <c r="A20" s="114"/>
      <c r="B20" s="114"/>
      <c r="C20" s="117"/>
      <c r="D20" s="117"/>
      <c r="E20" s="117"/>
      <c r="F20" s="117"/>
      <c r="G20" s="117"/>
      <c r="H20" s="117"/>
      <c r="I20" s="117"/>
      <c r="J20" s="117"/>
      <c r="K20" s="117"/>
      <c r="L20" s="117"/>
      <c r="M20" s="117"/>
      <c r="N20" s="117"/>
    </row>
    <row r="21" spans="1:14" ht="13.8" x14ac:dyDescent="0.25">
      <c r="A21" s="316" t="s">
        <v>40</v>
      </c>
      <c r="B21" s="316"/>
      <c r="C21" s="117"/>
      <c r="D21" s="117"/>
      <c r="E21" s="117"/>
      <c r="F21" s="117"/>
      <c r="G21" s="117"/>
      <c r="H21" s="117"/>
      <c r="I21" s="117"/>
      <c r="J21" s="117"/>
      <c r="K21" s="117"/>
      <c r="L21" s="117"/>
      <c r="M21" s="117"/>
      <c r="N21" s="117"/>
    </row>
    <row r="22" spans="1:14" ht="13.8" x14ac:dyDescent="0.25">
      <c r="A22" s="114"/>
      <c r="B22" s="120"/>
      <c r="C22" s="117"/>
      <c r="D22" s="118"/>
      <c r="E22" s="117" t="s">
        <v>65</v>
      </c>
      <c r="F22" s="118"/>
      <c r="G22" s="117" t="s">
        <v>65</v>
      </c>
      <c r="H22" s="118"/>
      <c r="I22" s="117" t="s">
        <v>65</v>
      </c>
      <c r="J22" s="118"/>
      <c r="K22" s="117" t="s">
        <v>65</v>
      </c>
      <c r="L22" s="118"/>
      <c r="M22" s="117" t="s">
        <v>65</v>
      </c>
      <c r="N22" s="119">
        <f>SUM(F22,H22,J22,L22)</f>
        <v>0</v>
      </c>
    </row>
    <row r="23" spans="1:14" ht="13.8" x14ac:dyDescent="0.25">
      <c r="A23" s="114"/>
      <c r="B23" s="120"/>
      <c r="C23" s="117"/>
      <c r="D23" s="118"/>
      <c r="E23" s="117"/>
      <c r="F23" s="118"/>
      <c r="G23" s="117"/>
      <c r="H23" s="118"/>
      <c r="I23" s="117"/>
      <c r="J23" s="118"/>
      <c r="K23" s="117"/>
      <c r="L23" s="118"/>
      <c r="M23" s="117"/>
      <c r="N23" s="119">
        <f>SUM(F23,H23,J23,L23)</f>
        <v>0</v>
      </c>
    </row>
    <row r="24" spans="1:14" ht="13.8" x14ac:dyDescent="0.25">
      <c r="A24" s="114"/>
      <c r="B24" s="120"/>
      <c r="C24" s="117"/>
      <c r="D24" s="118"/>
      <c r="E24" s="117"/>
      <c r="F24" s="118"/>
      <c r="G24" s="117"/>
      <c r="H24" s="118"/>
      <c r="I24" s="117"/>
      <c r="J24" s="118"/>
      <c r="K24" s="117"/>
      <c r="L24" s="118"/>
      <c r="M24" s="117"/>
      <c r="N24" s="119">
        <f>SUM(F24,H24,J24,L24)</f>
        <v>0</v>
      </c>
    </row>
    <row r="25" spans="1:14" ht="13.8" x14ac:dyDescent="0.25">
      <c r="A25" s="114"/>
      <c r="B25" s="122" t="s">
        <v>41</v>
      </c>
      <c r="C25" s="117"/>
      <c r="D25" s="121">
        <f>SUM(D22,D23,D24)</f>
        <v>0</v>
      </c>
      <c r="E25" s="117" t="s">
        <v>65</v>
      </c>
      <c r="F25" s="121">
        <f>SUM(F22,F23,F24)</f>
        <v>0</v>
      </c>
      <c r="G25" s="117" t="s">
        <v>65</v>
      </c>
      <c r="H25" s="121">
        <f>SUM(H22,H23,H24)</f>
        <v>0</v>
      </c>
      <c r="I25" s="117" t="s">
        <v>65</v>
      </c>
      <c r="J25" s="121">
        <f>SUM(J22,J23,J24)</f>
        <v>0</v>
      </c>
      <c r="K25" s="117" t="s">
        <v>65</v>
      </c>
      <c r="L25" s="121">
        <f>SUM(L22,L23,L24)</f>
        <v>0</v>
      </c>
      <c r="M25" s="117" t="s">
        <v>65</v>
      </c>
      <c r="N25" s="121">
        <f>SUM(N22,N23,N24)</f>
        <v>0</v>
      </c>
    </row>
    <row r="26" spans="1:14" ht="13.8" x14ac:dyDescent="0.25">
      <c r="A26" s="114"/>
      <c r="B26" s="122"/>
      <c r="C26" s="117"/>
      <c r="D26" s="117"/>
      <c r="E26" s="117"/>
      <c r="F26" s="117"/>
      <c r="G26" s="117"/>
      <c r="H26" s="117"/>
      <c r="I26" s="117"/>
      <c r="J26" s="117"/>
      <c r="K26" s="117"/>
      <c r="L26" s="117"/>
      <c r="M26" s="117"/>
      <c r="N26" s="117"/>
    </row>
    <row r="27" spans="1:14" ht="13.8" x14ac:dyDescent="0.25">
      <c r="A27" s="316" t="s">
        <v>42</v>
      </c>
      <c r="B27" s="316"/>
      <c r="C27" s="117"/>
      <c r="D27" s="117"/>
      <c r="E27" s="117"/>
      <c r="F27" s="117"/>
      <c r="G27" s="117"/>
      <c r="H27" s="117"/>
      <c r="I27" s="117"/>
      <c r="J27" s="117"/>
      <c r="K27" s="117"/>
      <c r="L27" s="117"/>
      <c r="M27" s="117"/>
      <c r="N27" s="117"/>
    </row>
    <row r="28" spans="1:14" ht="13.8" x14ac:dyDescent="0.25">
      <c r="A28" s="114"/>
      <c r="B28" s="120"/>
      <c r="C28" s="117"/>
      <c r="D28" s="118"/>
      <c r="E28" s="117" t="s">
        <v>65</v>
      </c>
      <c r="F28" s="118"/>
      <c r="G28" s="117" t="s">
        <v>65</v>
      </c>
      <c r="H28" s="118"/>
      <c r="I28" s="117" t="s">
        <v>65</v>
      </c>
      <c r="J28" s="118"/>
      <c r="K28" s="117" t="s">
        <v>65</v>
      </c>
      <c r="L28" s="118"/>
      <c r="M28" s="117" t="s">
        <v>65</v>
      </c>
      <c r="N28" s="119">
        <f>SUM(F28,H28,J28,L28)</f>
        <v>0</v>
      </c>
    </row>
    <row r="29" spans="1:14" ht="13.8" x14ac:dyDescent="0.25">
      <c r="A29" s="114"/>
      <c r="B29" s="120"/>
      <c r="C29" s="117"/>
      <c r="D29" s="118"/>
      <c r="E29" s="117"/>
      <c r="F29" s="118"/>
      <c r="G29" s="117"/>
      <c r="H29" s="118"/>
      <c r="I29" s="117"/>
      <c r="J29" s="118"/>
      <c r="K29" s="117"/>
      <c r="L29" s="118"/>
      <c r="M29" s="117"/>
      <c r="N29" s="119">
        <f>SUM(F29,H29,J29,L29)</f>
        <v>0</v>
      </c>
    </row>
    <row r="30" spans="1:14" ht="13.8" x14ac:dyDescent="0.25">
      <c r="A30" s="114"/>
      <c r="B30" s="120"/>
      <c r="C30" s="117"/>
      <c r="D30" s="118"/>
      <c r="E30" s="117"/>
      <c r="F30" s="118"/>
      <c r="G30" s="117"/>
      <c r="H30" s="118"/>
      <c r="I30" s="117"/>
      <c r="J30" s="118"/>
      <c r="K30" s="117"/>
      <c r="L30" s="118"/>
      <c r="M30" s="117"/>
      <c r="N30" s="119">
        <f>SUM(F30,H30,J30,L30)</f>
        <v>0</v>
      </c>
    </row>
    <row r="31" spans="1:14" ht="13.8" x14ac:dyDescent="0.25">
      <c r="A31" s="114"/>
      <c r="B31" s="122" t="s">
        <v>43</v>
      </c>
      <c r="C31" s="117"/>
      <c r="D31" s="121">
        <f>SUM(D28,D29,D30)</f>
        <v>0</v>
      </c>
      <c r="E31" s="117" t="s">
        <v>65</v>
      </c>
      <c r="F31" s="121">
        <f>SUM(F28,F29,F30)</f>
        <v>0</v>
      </c>
      <c r="G31" s="117" t="s">
        <v>65</v>
      </c>
      <c r="H31" s="121">
        <f>SUM(H28,H29,H30)</f>
        <v>0</v>
      </c>
      <c r="I31" s="117" t="s">
        <v>65</v>
      </c>
      <c r="J31" s="121">
        <f>SUM(J28,J29,J30)</f>
        <v>0</v>
      </c>
      <c r="K31" s="117" t="s">
        <v>65</v>
      </c>
      <c r="L31" s="121">
        <f>SUM(L28,L29,L30)</f>
        <v>0</v>
      </c>
      <c r="M31" s="117" t="s">
        <v>65</v>
      </c>
      <c r="N31" s="121">
        <f>SUM(N28,N29,N30)</f>
        <v>0</v>
      </c>
    </row>
    <row r="32" spans="1:14" ht="13.8" x14ac:dyDescent="0.25">
      <c r="A32" s="114"/>
      <c r="B32" s="124"/>
      <c r="C32" s="117"/>
      <c r="D32" s="117"/>
      <c r="E32" s="117"/>
      <c r="F32" s="117"/>
      <c r="G32" s="117"/>
      <c r="H32" s="117"/>
      <c r="I32" s="117"/>
      <c r="J32" s="117"/>
      <c r="K32" s="117"/>
      <c r="L32" s="117"/>
      <c r="M32" s="117"/>
      <c r="N32" s="117"/>
    </row>
    <row r="33" spans="1:14" ht="13.8" x14ac:dyDescent="0.25">
      <c r="A33" s="316" t="s">
        <v>44</v>
      </c>
      <c r="B33" s="316"/>
      <c r="C33" s="117"/>
      <c r="D33" s="117"/>
      <c r="E33" s="117"/>
      <c r="F33" s="117"/>
      <c r="G33" s="117"/>
      <c r="H33" s="117"/>
      <c r="I33" s="117"/>
      <c r="J33" s="117"/>
      <c r="K33" s="117"/>
      <c r="L33" s="117"/>
      <c r="M33" s="117"/>
      <c r="N33" s="107"/>
    </row>
    <row r="34" spans="1:14" ht="13.8" x14ac:dyDescent="0.25">
      <c r="A34" s="114"/>
      <c r="B34" s="120" t="s">
        <v>356</v>
      </c>
      <c r="C34" s="117"/>
      <c r="D34" s="118">
        <v>2</v>
      </c>
      <c r="E34" s="117" t="s">
        <v>65</v>
      </c>
      <c r="F34" s="118">
        <v>55192.800000000003</v>
      </c>
      <c r="G34" s="117" t="s">
        <v>65</v>
      </c>
      <c r="H34" s="118">
        <v>5965.52736</v>
      </c>
      <c r="I34" s="117" t="s">
        <v>65</v>
      </c>
      <c r="J34" s="118">
        <v>10298.9076</v>
      </c>
      <c r="K34" s="117" t="s">
        <v>65</v>
      </c>
      <c r="L34" s="118">
        <v>4222.2492000000002</v>
      </c>
      <c r="M34" s="117" t="s">
        <v>65</v>
      </c>
      <c r="N34" s="119">
        <f>SUM(F34,H34,J34,L34)</f>
        <v>75679.484160000007</v>
      </c>
    </row>
    <row r="35" spans="1:14" ht="13.8" x14ac:dyDescent="0.25">
      <c r="A35" s="114"/>
      <c r="B35" s="120" t="s">
        <v>385</v>
      </c>
      <c r="C35" s="117"/>
      <c r="D35" s="118">
        <v>2</v>
      </c>
      <c r="E35" s="117"/>
      <c r="F35" s="118">
        <v>43326.400000000001</v>
      </c>
      <c r="G35" s="117"/>
      <c r="H35" s="118">
        <v>4414.3091199999999</v>
      </c>
      <c r="I35" s="117"/>
      <c r="J35" s="118">
        <v>7418.7491999999993</v>
      </c>
      <c r="K35" s="117"/>
      <c r="L35" s="118">
        <v>3314.4695999999999</v>
      </c>
      <c r="M35" s="117"/>
      <c r="N35" s="119">
        <f>SUM(F35,H35,J35,L35)</f>
        <v>58473.927919999995</v>
      </c>
    </row>
    <row r="36" spans="1:14" s="260" customFormat="1" ht="13.8" x14ac:dyDescent="0.25">
      <c r="A36" s="114"/>
      <c r="B36" s="120" t="s">
        <v>359</v>
      </c>
      <c r="C36" s="117"/>
      <c r="D36" s="118">
        <v>1</v>
      </c>
      <c r="E36" s="117"/>
      <c r="F36" s="118">
        <v>7488</v>
      </c>
      <c r="G36" s="117"/>
      <c r="H36" s="118"/>
      <c r="I36" s="117"/>
      <c r="J36" s="118"/>
      <c r="K36" s="117"/>
      <c r="L36" s="118">
        <v>572.83199999999999</v>
      </c>
      <c r="M36" s="117"/>
      <c r="N36" s="119">
        <f>SUM(F36,H36,J36,L36)</f>
        <v>8060.8320000000003</v>
      </c>
    </row>
    <row r="37" spans="1:14" ht="13.8" x14ac:dyDescent="0.25">
      <c r="A37" s="114"/>
      <c r="B37" s="120" t="s">
        <v>358</v>
      </c>
      <c r="C37" s="117"/>
      <c r="D37" s="118">
        <v>3</v>
      </c>
      <c r="E37" s="117"/>
      <c r="F37" s="118">
        <v>98081.36</v>
      </c>
      <c r="G37" s="117"/>
      <c r="H37" s="118">
        <v>11113.269023999999</v>
      </c>
      <c r="I37" s="117"/>
      <c r="J37" s="118">
        <v>10850.872799999999</v>
      </c>
      <c r="K37" s="117"/>
      <c r="L37" s="118">
        <v>7503.2240399999991</v>
      </c>
      <c r="M37" s="117"/>
      <c r="N37" s="119">
        <f>SUM(F37,H37,J37,L37)</f>
        <v>127548.72586399999</v>
      </c>
    </row>
    <row r="38" spans="1:14" ht="13.8" x14ac:dyDescent="0.25">
      <c r="A38" s="114"/>
      <c r="B38" s="122" t="s">
        <v>18</v>
      </c>
      <c r="C38" s="117"/>
      <c r="D38" s="121">
        <f>SUM(D34,D35,D36,D37)</f>
        <v>8</v>
      </c>
      <c r="E38" s="117" t="s">
        <v>65</v>
      </c>
      <c r="F38" s="121">
        <f>SUM(F34,F35,F36,F37)</f>
        <v>204088.56</v>
      </c>
      <c r="G38" s="117" t="s">
        <v>65</v>
      </c>
      <c r="H38" s="121">
        <f>SUM(H34,H35,H36,H37)</f>
        <v>21493.105503999999</v>
      </c>
      <c r="I38" s="117" t="s">
        <v>65</v>
      </c>
      <c r="J38" s="121">
        <f>SUM(J34,J35,J36,J37)</f>
        <v>28568.529600000002</v>
      </c>
      <c r="K38" s="117" t="s">
        <v>65</v>
      </c>
      <c r="L38" s="121">
        <f>SUM(L34,L35,L36,L37)</f>
        <v>15612.77484</v>
      </c>
      <c r="M38" s="117" t="s">
        <v>65</v>
      </c>
      <c r="N38" s="121">
        <f>SUM(N34,N35,N36,N37)</f>
        <v>269762.96994400001</v>
      </c>
    </row>
    <row r="39" spans="1:14" ht="13.8" x14ac:dyDescent="0.25">
      <c r="A39" s="114"/>
      <c r="B39" s="122"/>
      <c r="C39" s="117"/>
      <c r="D39" s="117"/>
      <c r="E39" s="117"/>
      <c r="F39" s="117"/>
      <c r="G39" s="117"/>
      <c r="H39" s="117"/>
      <c r="I39" s="117"/>
      <c r="J39" s="117"/>
      <c r="K39" s="117"/>
      <c r="L39" s="117"/>
      <c r="M39" s="117"/>
      <c r="N39" s="117"/>
    </row>
    <row r="40" spans="1:14" ht="13.8" x14ac:dyDescent="0.25">
      <c r="A40" s="316" t="s">
        <v>152</v>
      </c>
      <c r="B40" s="316"/>
      <c r="C40" s="117"/>
      <c r="D40" s="117"/>
      <c r="E40" s="117"/>
      <c r="F40" s="117"/>
      <c r="G40" s="117"/>
      <c r="H40" s="117"/>
      <c r="I40" s="117"/>
      <c r="J40" s="117"/>
      <c r="K40" s="117"/>
      <c r="L40" s="117"/>
      <c r="M40" s="117"/>
      <c r="N40" s="117"/>
    </row>
    <row r="41" spans="1:14" ht="13.8" x14ac:dyDescent="0.25">
      <c r="A41" s="114"/>
      <c r="B41" s="120"/>
      <c r="C41" s="117"/>
      <c r="D41" s="118"/>
      <c r="E41" s="185" t="s">
        <v>65</v>
      </c>
      <c r="F41" s="118"/>
      <c r="G41" s="117" t="s">
        <v>65</v>
      </c>
      <c r="H41" s="118"/>
      <c r="I41" s="117" t="s">
        <v>65</v>
      </c>
      <c r="J41" s="118"/>
      <c r="K41" s="117" t="s">
        <v>65</v>
      </c>
      <c r="L41" s="118"/>
      <c r="M41" s="117" t="s">
        <v>65</v>
      </c>
      <c r="N41" s="121">
        <f>SUM(F41,H41,J41,L41)</f>
        <v>0</v>
      </c>
    </row>
    <row r="42" spans="1:14" ht="13.8" x14ac:dyDescent="0.25">
      <c r="A42" s="114"/>
      <c r="B42" s="120"/>
      <c r="C42" s="117"/>
      <c r="D42" s="118"/>
      <c r="E42" s="117"/>
      <c r="F42" s="118"/>
      <c r="G42" s="117"/>
      <c r="H42" s="118"/>
      <c r="I42" s="117"/>
      <c r="J42" s="118"/>
      <c r="K42" s="117"/>
      <c r="L42" s="118"/>
      <c r="M42" s="117"/>
      <c r="N42" s="121">
        <f>SUM(F42,H42,J42,L42)</f>
        <v>0</v>
      </c>
    </row>
    <row r="43" spans="1:14" ht="13.8" x14ac:dyDescent="0.25">
      <c r="A43" s="114"/>
      <c r="B43" s="120"/>
      <c r="C43" s="117"/>
      <c r="D43" s="118"/>
      <c r="E43" s="117"/>
      <c r="F43" s="118"/>
      <c r="G43" s="117"/>
      <c r="H43" s="118"/>
      <c r="I43" s="117"/>
      <c r="J43" s="118"/>
      <c r="K43" s="117"/>
      <c r="L43" s="118"/>
      <c r="M43" s="117"/>
      <c r="N43" s="121">
        <f>SUM(F43,H43,J43,L43)</f>
        <v>0</v>
      </c>
    </row>
    <row r="44" spans="1:14" ht="13.8" x14ac:dyDescent="0.25">
      <c r="A44" s="114"/>
      <c r="B44" s="122" t="s">
        <v>153</v>
      </c>
      <c r="C44" s="117"/>
      <c r="D44" s="121">
        <f>SUM(D41:D43)</f>
        <v>0</v>
      </c>
      <c r="E44" s="117" t="s">
        <v>65</v>
      </c>
      <c r="F44" s="121">
        <f>SUM(F41:F43)</f>
        <v>0</v>
      </c>
      <c r="G44" s="117" t="s">
        <v>65</v>
      </c>
      <c r="H44" s="121">
        <f>SUM(H41:H43)</f>
        <v>0</v>
      </c>
      <c r="I44" s="117" t="s">
        <v>65</v>
      </c>
      <c r="J44" s="121">
        <f>SUM(J41:J43)</f>
        <v>0</v>
      </c>
      <c r="K44" s="117" t="s">
        <v>65</v>
      </c>
      <c r="L44" s="121">
        <f>SUM(L41:L43)</f>
        <v>0</v>
      </c>
      <c r="M44" s="117" t="s">
        <v>65</v>
      </c>
      <c r="N44" s="121">
        <f>SUM(N41:N43)</f>
        <v>0</v>
      </c>
    </row>
    <row r="45" spans="1:14" ht="13.8" x14ac:dyDescent="0.25">
      <c r="A45" s="114"/>
      <c r="B45" s="122"/>
      <c r="C45" s="117"/>
      <c r="D45" s="124"/>
      <c r="E45" s="117"/>
      <c r="F45" s="124"/>
      <c r="G45" s="117"/>
      <c r="H45" s="124"/>
      <c r="I45" s="117"/>
      <c r="J45" s="124"/>
      <c r="K45" s="117"/>
      <c r="L45" s="124"/>
      <c r="M45" s="117"/>
      <c r="N45" s="124"/>
    </row>
    <row r="46" spans="1:14" ht="14.4" thickBot="1" x14ac:dyDescent="0.3">
      <c r="A46" s="114"/>
      <c r="B46" s="122" t="s">
        <v>7</v>
      </c>
      <c r="C46" s="117"/>
      <c r="D46" s="125">
        <f>SUM(D7+D13+D19+D25+D31+D38+D44)</f>
        <v>21</v>
      </c>
      <c r="E46" s="117" t="s">
        <v>65</v>
      </c>
      <c r="F46" s="125">
        <f>SUM(F7+F13+F19+F25+F31+F38+F44)</f>
        <v>638846.01799999992</v>
      </c>
      <c r="G46" s="117" t="s">
        <v>65</v>
      </c>
      <c r="H46" s="125">
        <f>SUM(H7+H13+H19+H25+H31+H38+H44)</f>
        <v>80672.3576168</v>
      </c>
      <c r="I46" s="117" t="s">
        <v>65</v>
      </c>
      <c r="J46" s="125">
        <f>SUM(J7+J13+J19+J25+J31+J38+J44)</f>
        <v>89176.258800000011</v>
      </c>
      <c r="K46" s="117" t="s">
        <v>65</v>
      </c>
      <c r="L46" s="125">
        <f>SUM(L7+L13+L19+L25+L31+L38+L44)</f>
        <v>49020.416179</v>
      </c>
      <c r="M46" s="117" t="s">
        <v>65</v>
      </c>
      <c r="N46" s="125">
        <f>SUM(N7+N13+N19+N25+N31+N38+N44)</f>
        <v>857715.05059580004</v>
      </c>
    </row>
    <row r="47" spans="1:14" ht="13.8" thickTop="1" x14ac:dyDescent="0.25"/>
  </sheetData>
  <sheetProtection formatCells="0" formatColumns="0" formatRows="0" insertRows="0" deleteRows="0"/>
  <mergeCells count="11">
    <mergeCell ref="A40:B40"/>
    <mergeCell ref="A9:B9"/>
    <mergeCell ref="A15:B15"/>
    <mergeCell ref="A21:B21"/>
    <mergeCell ref="A27:B27"/>
    <mergeCell ref="A33:B33"/>
    <mergeCell ref="A5:B5"/>
    <mergeCell ref="A1:N1"/>
    <mergeCell ref="A2:N2"/>
    <mergeCell ref="A3:N3"/>
    <mergeCell ref="A7:B7"/>
  </mergeCells>
  <hyperlinks>
    <hyperlink ref="A5:B5" location="SchG1" display="FUND" xr:uid="{AAEA0DDA-EF9E-43E1-A3E3-BD344A726BDE}"/>
    <hyperlink ref="D4" location="SchG2" display="Full-Time Equivalent (FTE)" xr:uid="{5DAEB4EC-8185-4F17-8BF3-B531D2A7DB83}"/>
    <hyperlink ref="F4" location="SchG3" display="Employee Salaries and Hourly Costs" xr:uid="{2A12D812-1C55-471F-A686-0BFFCFCAA4BB}"/>
    <hyperlink ref="H4" location="SchG4" display="Retirement Costs" xr:uid="{A2DD365F-91A1-4273-B5DD-21AC9D9D1BDA}"/>
    <hyperlink ref="J4" location="SchG5" display="Healthcare Costs" xr:uid="{8DC154F6-BFB1-42E2-9C7F-BD96E2A1E9FA}"/>
    <hyperlink ref="L4" location="SchG6" display="Other Benefit Costs" xr:uid="{82FA69D8-0046-4C1E-B1BE-FD673FCB296A}"/>
    <hyperlink ref="N4" location="SchG7" display="Total Estimated Personnel Compensation" xr:uid="{62D72F65-1108-469C-B589-1929FFB01479}"/>
  </hyperlinks>
  <pageMargins left="0.5" right="0.5" top="0.5" bottom="0.25" header="0.25" footer="0.25"/>
  <pageSetup scale="79" fitToHeight="0" orientation="landscape" r:id="rId1"/>
  <headerFooter>
    <oddFooter>&amp;L&amp;"Arial,Bold" 4/19 Arizona Auditor General's Office&amp;C&amp;"Arial,Bold"SCHEDULE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914-1C82-4B9D-B5EA-C46227175DC9}">
  <dimension ref="A1:F73"/>
  <sheetViews>
    <sheetView showGridLines="0" zoomScale="70" zoomScaleNormal="70" zoomScalePageLayoutView="80" workbookViewId="0">
      <pane ySplit="1" topLeftCell="A24" activePane="bottomLeft" state="frozen"/>
      <selection pane="bottomLeft" activeCell="C32" sqref="C32"/>
    </sheetView>
  </sheetViews>
  <sheetFormatPr defaultColWidth="9.21875" defaultRowHeight="17.399999999999999" x14ac:dyDescent="0.3"/>
  <cols>
    <col min="1" max="1" width="13.77734375" style="237" customWidth="1"/>
    <col min="2" max="2" width="33.21875" style="238" customWidth="1"/>
    <col min="3" max="3" width="134.77734375" style="242" customWidth="1"/>
    <col min="4" max="4" width="25.44140625" style="235" customWidth="1"/>
    <col min="5" max="16384" width="9.21875" style="235"/>
  </cols>
  <sheetData>
    <row r="1" spans="1:4" x14ac:dyDescent="0.3">
      <c r="A1" s="250" t="s">
        <v>158</v>
      </c>
      <c r="B1" s="251" t="s">
        <v>156</v>
      </c>
      <c r="C1" s="251" t="s">
        <v>157</v>
      </c>
      <c r="D1" s="245" t="s">
        <v>299</v>
      </c>
    </row>
    <row r="2" spans="1:4" ht="34.799999999999997" x14ac:dyDescent="0.3">
      <c r="A2" s="324" t="s">
        <v>157</v>
      </c>
      <c r="B2" s="321" t="s">
        <v>291</v>
      </c>
      <c r="C2" s="252" t="s">
        <v>313</v>
      </c>
      <c r="D2" s="246" t="s">
        <v>300</v>
      </c>
    </row>
    <row r="3" spans="1:4" ht="183" customHeight="1" x14ac:dyDescent="0.3">
      <c r="A3" s="325"/>
      <c r="B3" s="322"/>
      <c r="C3" s="253" t="s">
        <v>254</v>
      </c>
      <c r="D3" s="246" t="s">
        <v>301</v>
      </c>
    </row>
    <row r="4" spans="1:4" ht="175.2" x14ac:dyDescent="0.3">
      <c r="A4" s="325"/>
      <c r="B4" s="322"/>
      <c r="C4" s="253" t="s">
        <v>292</v>
      </c>
    </row>
    <row r="5" spans="1:4" ht="139.19999999999999" x14ac:dyDescent="0.3">
      <c r="A5" s="326"/>
      <c r="B5" s="323"/>
      <c r="C5" s="254" t="s">
        <v>255</v>
      </c>
    </row>
    <row r="6" spans="1:4" ht="44.1" customHeight="1" x14ac:dyDescent="0.3">
      <c r="A6" s="255" t="s">
        <v>249</v>
      </c>
      <c r="B6" s="255" t="s">
        <v>247</v>
      </c>
      <c r="C6" s="256" t="s">
        <v>248</v>
      </c>
    </row>
    <row r="7" spans="1:4" ht="57" customHeight="1" x14ac:dyDescent="0.3">
      <c r="A7" s="255" t="s">
        <v>196</v>
      </c>
      <c r="B7" s="255" t="s">
        <v>293</v>
      </c>
      <c r="C7" s="254" t="s">
        <v>294</v>
      </c>
    </row>
    <row r="8" spans="1:4" ht="28.05" customHeight="1" x14ac:dyDescent="0.3">
      <c r="A8" s="255" t="s">
        <v>196</v>
      </c>
      <c r="B8" s="257" t="s">
        <v>159</v>
      </c>
      <c r="C8" s="258" t="s">
        <v>160</v>
      </c>
    </row>
    <row r="9" spans="1:4" ht="20.55" customHeight="1" x14ac:dyDescent="0.3">
      <c r="A9" s="255" t="s">
        <v>196</v>
      </c>
      <c r="B9" s="257" t="s">
        <v>161</v>
      </c>
      <c r="C9" s="258" t="s">
        <v>162</v>
      </c>
    </row>
    <row r="10" spans="1:4" ht="27.6" customHeight="1" x14ac:dyDescent="0.3">
      <c r="A10" s="255" t="s">
        <v>196</v>
      </c>
      <c r="B10" s="257" t="s">
        <v>163</v>
      </c>
      <c r="C10" s="258" t="s">
        <v>166</v>
      </c>
    </row>
    <row r="11" spans="1:4" ht="27.6" customHeight="1" x14ac:dyDescent="0.3">
      <c r="A11" s="255" t="s">
        <v>196</v>
      </c>
      <c r="B11" s="257" t="s">
        <v>205</v>
      </c>
      <c r="C11" s="258" t="s">
        <v>167</v>
      </c>
    </row>
    <row r="12" spans="1:4" ht="24" customHeight="1" x14ac:dyDescent="0.3">
      <c r="A12" s="255" t="s">
        <v>196</v>
      </c>
      <c r="B12" s="257" t="s">
        <v>164</v>
      </c>
      <c r="C12" s="258" t="s">
        <v>168</v>
      </c>
    </row>
    <row r="13" spans="1:4" ht="27.6" customHeight="1" x14ac:dyDescent="0.3">
      <c r="A13" s="255" t="s">
        <v>196</v>
      </c>
      <c r="B13" s="257" t="s">
        <v>165</v>
      </c>
      <c r="C13" s="258" t="s">
        <v>169</v>
      </c>
    </row>
    <row r="14" spans="1:4" ht="137.25" customHeight="1" x14ac:dyDescent="0.3">
      <c r="A14" s="255" t="s">
        <v>170</v>
      </c>
      <c r="B14" s="257" t="s">
        <v>0</v>
      </c>
      <c r="C14" s="258" t="s">
        <v>171</v>
      </c>
    </row>
    <row r="15" spans="1:4" ht="73.5" customHeight="1" x14ac:dyDescent="0.3">
      <c r="A15" s="255" t="s">
        <v>170</v>
      </c>
      <c r="B15" s="257" t="s">
        <v>259</v>
      </c>
      <c r="C15" s="258" t="s">
        <v>172</v>
      </c>
    </row>
    <row r="16" spans="1:4" ht="60" customHeight="1" x14ac:dyDescent="0.3">
      <c r="A16" s="255" t="s">
        <v>170</v>
      </c>
      <c r="B16" s="257" t="s">
        <v>260</v>
      </c>
      <c r="C16" s="258" t="s">
        <v>174</v>
      </c>
    </row>
    <row r="17" spans="1:6" ht="97.05" customHeight="1" x14ac:dyDescent="0.3">
      <c r="A17" s="255" t="s">
        <v>170</v>
      </c>
      <c r="B17" s="257" t="s">
        <v>261</v>
      </c>
      <c r="C17" s="258" t="s">
        <v>175</v>
      </c>
    </row>
    <row r="18" spans="1:6" ht="34.799999999999997" x14ac:dyDescent="0.3">
      <c r="A18" s="255" t="s">
        <v>170</v>
      </c>
      <c r="B18" s="257" t="s">
        <v>262</v>
      </c>
      <c r="C18" s="258" t="s">
        <v>177</v>
      </c>
    </row>
    <row r="19" spans="1:6" ht="104.4" x14ac:dyDescent="0.3">
      <c r="A19" s="255" t="s">
        <v>170</v>
      </c>
      <c r="B19" s="257" t="s">
        <v>263</v>
      </c>
      <c r="C19" s="258" t="s">
        <v>312</v>
      </c>
      <c r="F19" s="236"/>
    </row>
    <row r="20" spans="1:6" ht="52.2" x14ac:dyDescent="0.3">
      <c r="A20" s="255" t="s">
        <v>170</v>
      </c>
      <c r="B20" s="257" t="s">
        <v>264</v>
      </c>
      <c r="C20" s="258" t="s">
        <v>178</v>
      </c>
    </row>
    <row r="21" spans="1:6" ht="52.2" x14ac:dyDescent="0.3">
      <c r="A21" s="255" t="s">
        <v>170</v>
      </c>
      <c r="B21" s="257" t="s">
        <v>265</v>
      </c>
      <c r="C21" s="258" t="s">
        <v>179</v>
      </c>
    </row>
    <row r="22" spans="1:6" ht="52.2" x14ac:dyDescent="0.3">
      <c r="A22" s="255" t="s">
        <v>170</v>
      </c>
      <c r="B22" s="257" t="s">
        <v>266</v>
      </c>
      <c r="C22" s="258" t="s">
        <v>180</v>
      </c>
    </row>
    <row r="23" spans="1:6" ht="110.25" customHeight="1" x14ac:dyDescent="0.3">
      <c r="A23" s="255" t="s">
        <v>170</v>
      </c>
      <c r="B23" s="257" t="s">
        <v>267</v>
      </c>
      <c r="C23" s="258" t="s">
        <v>324</v>
      </c>
    </row>
    <row r="24" spans="1:6" ht="52.2" x14ac:dyDescent="0.3">
      <c r="A24" s="255" t="s">
        <v>170</v>
      </c>
      <c r="B24" s="257" t="s">
        <v>268</v>
      </c>
      <c r="C24" s="258" t="s">
        <v>183</v>
      </c>
      <c r="D24" s="246" t="s">
        <v>302</v>
      </c>
    </row>
    <row r="25" spans="1:6" ht="52.2" x14ac:dyDescent="0.3">
      <c r="A25" s="255" t="s">
        <v>170</v>
      </c>
      <c r="B25" s="257" t="s">
        <v>269</v>
      </c>
      <c r="C25" s="258" t="s">
        <v>295</v>
      </c>
      <c r="D25" s="246" t="s">
        <v>301</v>
      </c>
    </row>
    <row r="26" spans="1:6" ht="34.799999999999997" x14ac:dyDescent="0.3">
      <c r="A26" s="255" t="s">
        <v>170</v>
      </c>
      <c r="B26" s="257" t="s">
        <v>271</v>
      </c>
      <c r="C26" s="258" t="s">
        <v>314</v>
      </c>
    </row>
    <row r="27" spans="1:6" ht="108.75" customHeight="1" x14ac:dyDescent="0.3">
      <c r="A27" s="319" t="s">
        <v>170</v>
      </c>
      <c r="B27" s="317" t="s">
        <v>270</v>
      </c>
      <c r="C27" s="327" t="s">
        <v>315</v>
      </c>
      <c r="D27" s="247" t="s">
        <v>303</v>
      </c>
    </row>
    <row r="28" spans="1:6" ht="30.75" customHeight="1" x14ac:dyDescent="0.3">
      <c r="A28" s="320"/>
      <c r="B28" s="318"/>
      <c r="C28" s="328"/>
      <c r="D28" s="247" t="s">
        <v>304</v>
      </c>
    </row>
    <row r="29" spans="1:6" ht="34.799999999999997" x14ac:dyDescent="0.3">
      <c r="A29" s="255" t="s">
        <v>170</v>
      </c>
      <c r="B29" s="257" t="s">
        <v>272</v>
      </c>
      <c r="C29" s="258" t="s">
        <v>184</v>
      </c>
    </row>
    <row r="30" spans="1:6" ht="76.5" customHeight="1" x14ac:dyDescent="0.3">
      <c r="A30" s="255" t="s">
        <v>170</v>
      </c>
      <c r="B30" s="257" t="s">
        <v>273</v>
      </c>
      <c r="C30" s="258" t="s">
        <v>316</v>
      </c>
    </row>
    <row r="31" spans="1:6" ht="34.799999999999997" x14ac:dyDescent="0.3">
      <c r="A31" s="255" t="s">
        <v>170</v>
      </c>
      <c r="B31" s="257" t="s">
        <v>274</v>
      </c>
      <c r="C31" s="258" t="s">
        <v>185</v>
      </c>
    </row>
    <row r="32" spans="1:6" ht="52.2" x14ac:dyDescent="0.3">
      <c r="A32" s="255" t="s">
        <v>170</v>
      </c>
      <c r="B32" s="257" t="s">
        <v>275</v>
      </c>
      <c r="C32" s="258" t="s">
        <v>186</v>
      </c>
    </row>
    <row r="33" spans="1:4" ht="34.799999999999997" x14ac:dyDescent="0.3">
      <c r="A33" s="255" t="s">
        <v>136</v>
      </c>
      <c r="B33" s="257" t="s">
        <v>114</v>
      </c>
      <c r="C33" s="258" t="s">
        <v>256</v>
      </c>
    </row>
    <row r="34" spans="1:4" ht="61.5" customHeight="1" x14ac:dyDescent="0.3">
      <c r="A34" s="255" t="s">
        <v>136</v>
      </c>
      <c r="B34" s="257" t="s">
        <v>225</v>
      </c>
      <c r="C34" s="258" t="s">
        <v>193</v>
      </c>
      <c r="D34" s="246" t="s">
        <v>306</v>
      </c>
    </row>
    <row r="35" spans="1:4" ht="97.5" customHeight="1" x14ac:dyDescent="0.3">
      <c r="A35" s="255" t="s">
        <v>136</v>
      </c>
      <c r="B35" s="257" t="s">
        <v>226</v>
      </c>
      <c r="C35" s="258" t="s">
        <v>250</v>
      </c>
      <c r="D35" s="246" t="s">
        <v>301</v>
      </c>
    </row>
    <row r="36" spans="1:4" ht="79.5" customHeight="1" x14ac:dyDescent="0.3">
      <c r="A36" s="255" t="s">
        <v>136</v>
      </c>
      <c r="B36" s="257" t="s">
        <v>227</v>
      </c>
      <c r="C36" s="258" t="s">
        <v>195</v>
      </c>
    </row>
    <row r="37" spans="1:4" ht="84" customHeight="1" x14ac:dyDescent="0.3">
      <c r="A37" s="255" t="s">
        <v>136</v>
      </c>
      <c r="B37" s="257" t="s">
        <v>228</v>
      </c>
      <c r="C37" s="258" t="s">
        <v>317</v>
      </c>
      <c r="D37" s="248" t="s">
        <v>318</v>
      </c>
    </row>
    <row r="38" spans="1:4" ht="44.25" customHeight="1" x14ac:dyDescent="0.3">
      <c r="A38" s="255" t="s">
        <v>136</v>
      </c>
      <c r="B38" s="257" t="s">
        <v>229</v>
      </c>
      <c r="C38" s="258" t="s">
        <v>194</v>
      </c>
    </row>
    <row r="39" spans="1:4" ht="139.19999999999999" x14ac:dyDescent="0.3">
      <c r="A39" s="255" t="s">
        <v>136</v>
      </c>
      <c r="B39" s="257" t="s">
        <v>230</v>
      </c>
      <c r="C39" s="258" t="s">
        <v>235</v>
      </c>
    </row>
    <row r="40" spans="1:4" ht="139.19999999999999" x14ac:dyDescent="0.3">
      <c r="A40" s="255" t="s">
        <v>136</v>
      </c>
      <c r="B40" s="257" t="s">
        <v>231</v>
      </c>
      <c r="C40" s="258" t="s">
        <v>246</v>
      </c>
    </row>
    <row r="41" spans="1:4" ht="20.100000000000001" customHeight="1" x14ac:dyDescent="0.3">
      <c r="A41" s="255" t="s">
        <v>136</v>
      </c>
      <c r="B41" s="257" t="s">
        <v>232</v>
      </c>
      <c r="C41" s="258" t="s">
        <v>197</v>
      </c>
    </row>
    <row r="42" spans="1:4" ht="191.4" x14ac:dyDescent="0.3">
      <c r="A42" s="255" t="s">
        <v>136</v>
      </c>
      <c r="B42" s="257" t="s">
        <v>233</v>
      </c>
      <c r="C42" s="258" t="s">
        <v>236</v>
      </c>
    </row>
    <row r="43" spans="1:4" ht="34.799999999999997" x14ac:dyDescent="0.3">
      <c r="A43" s="255" t="s">
        <v>136</v>
      </c>
      <c r="B43" s="257" t="s">
        <v>234</v>
      </c>
      <c r="C43" s="258" t="s">
        <v>198</v>
      </c>
    </row>
    <row r="44" spans="1:4" ht="46.5" customHeight="1" x14ac:dyDescent="0.3">
      <c r="A44" s="255" t="s">
        <v>137</v>
      </c>
      <c r="B44" s="257" t="s">
        <v>116</v>
      </c>
      <c r="C44" s="258" t="s">
        <v>257</v>
      </c>
    </row>
    <row r="45" spans="1:4" ht="348" customHeight="1" x14ac:dyDescent="0.3">
      <c r="A45" s="319" t="s">
        <v>137</v>
      </c>
      <c r="B45" s="317" t="s">
        <v>199</v>
      </c>
      <c r="C45" s="259" t="s">
        <v>307</v>
      </c>
      <c r="D45" s="248" t="s">
        <v>309</v>
      </c>
    </row>
    <row r="46" spans="1:4" ht="138" customHeight="1" x14ac:dyDescent="0.3">
      <c r="A46" s="320"/>
      <c r="B46" s="318"/>
      <c r="C46" s="256" t="s">
        <v>308</v>
      </c>
    </row>
    <row r="47" spans="1:4" ht="34.799999999999997" x14ac:dyDescent="0.3">
      <c r="A47" s="255" t="s">
        <v>137</v>
      </c>
      <c r="B47" s="257" t="s">
        <v>200</v>
      </c>
      <c r="C47" s="258" t="s">
        <v>201</v>
      </c>
    </row>
    <row r="48" spans="1:4" ht="52.2" x14ac:dyDescent="0.3">
      <c r="A48" s="255" t="s">
        <v>137</v>
      </c>
      <c r="B48" s="257" t="s">
        <v>202</v>
      </c>
      <c r="C48" s="258" t="s">
        <v>203</v>
      </c>
    </row>
    <row r="49" spans="1:4" ht="52.2" x14ac:dyDescent="0.3">
      <c r="A49" s="255" t="s">
        <v>137</v>
      </c>
      <c r="B49" s="257" t="s">
        <v>204</v>
      </c>
      <c r="C49" s="258" t="s">
        <v>253</v>
      </c>
    </row>
    <row r="50" spans="1:4" ht="75.599999999999994" customHeight="1" x14ac:dyDescent="0.3">
      <c r="A50" s="255" t="s">
        <v>138</v>
      </c>
      <c r="B50" s="257" t="s">
        <v>240</v>
      </c>
      <c r="C50" s="258" t="s">
        <v>258</v>
      </c>
    </row>
    <row r="51" spans="1:4" ht="20.55" customHeight="1" x14ac:dyDescent="0.3">
      <c r="A51" s="255" t="s">
        <v>138</v>
      </c>
      <c r="B51" s="257" t="s">
        <v>206</v>
      </c>
      <c r="C51" s="258" t="s">
        <v>208</v>
      </c>
    </row>
    <row r="52" spans="1:4" ht="87" customHeight="1" x14ac:dyDescent="0.3">
      <c r="A52" s="255" t="s">
        <v>138</v>
      </c>
      <c r="B52" s="257" t="s">
        <v>207</v>
      </c>
      <c r="C52" s="258" t="s">
        <v>296</v>
      </c>
    </row>
    <row r="53" spans="1:4" ht="52.2" x14ac:dyDescent="0.3">
      <c r="A53" s="255" t="s">
        <v>138</v>
      </c>
      <c r="B53" s="257" t="s">
        <v>276</v>
      </c>
      <c r="C53" s="258" t="s">
        <v>239</v>
      </c>
    </row>
    <row r="54" spans="1:4" ht="87" x14ac:dyDescent="0.3">
      <c r="A54" s="255" t="s">
        <v>138</v>
      </c>
      <c r="B54" s="257" t="s">
        <v>277</v>
      </c>
      <c r="C54" s="258" t="s">
        <v>242</v>
      </c>
    </row>
    <row r="55" spans="1:4" ht="87" x14ac:dyDescent="0.3">
      <c r="A55" s="255" t="s">
        <v>134</v>
      </c>
      <c r="B55" s="257" t="s">
        <v>278</v>
      </c>
      <c r="C55" s="258" t="s">
        <v>298</v>
      </c>
      <c r="D55" s="246" t="s">
        <v>301</v>
      </c>
    </row>
    <row r="56" spans="1:4" ht="52.2" x14ac:dyDescent="0.3">
      <c r="A56" s="255" t="s">
        <v>134</v>
      </c>
      <c r="B56" s="257" t="s">
        <v>279</v>
      </c>
      <c r="C56" s="258" t="s">
        <v>209</v>
      </c>
    </row>
    <row r="57" spans="1:4" ht="69.599999999999994" x14ac:dyDescent="0.3">
      <c r="A57" s="255" t="s">
        <v>134</v>
      </c>
      <c r="B57" s="257" t="s">
        <v>280</v>
      </c>
      <c r="C57" s="258" t="s">
        <v>210</v>
      </c>
      <c r="D57" s="246" t="s">
        <v>310</v>
      </c>
    </row>
    <row r="58" spans="1:4" ht="52.2" x14ac:dyDescent="0.3">
      <c r="A58" s="255" t="s">
        <v>134</v>
      </c>
      <c r="B58" s="257" t="s">
        <v>281</v>
      </c>
      <c r="C58" s="258" t="s">
        <v>211</v>
      </c>
    </row>
    <row r="59" spans="1:4" ht="69.599999999999994" x14ac:dyDescent="0.3">
      <c r="A59" s="255" t="s">
        <v>134</v>
      </c>
      <c r="B59" s="257" t="s">
        <v>282</v>
      </c>
      <c r="C59" s="258" t="s">
        <v>212</v>
      </c>
      <c r="D59" s="246" t="s">
        <v>301</v>
      </c>
    </row>
    <row r="60" spans="1:4" ht="69.599999999999994" x14ac:dyDescent="0.3">
      <c r="A60" s="255" t="s">
        <v>213</v>
      </c>
      <c r="B60" s="257" t="s">
        <v>283</v>
      </c>
      <c r="C60" s="258" t="s">
        <v>251</v>
      </c>
    </row>
    <row r="61" spans="1:4" x14ac:dyDescent="0.3">
      <c r="A61" s="255" t="s">
        <v>213</v>
      </c>
      <c r="B61" s="257" t="s">
        <v>290</v>
      </c>
      <c r="C61" s="258" t="s">
        <v>214</v>
      </c>
    </row>
    <row r="62" spans="1:4" ht="52.2" x14ac:dyDescent="0.3">
      <c r="A62" s="255" t="s">
        <v>213</v>
      </c>
      <c r="B62" s="257" t="s">
        <v>279</v>
      </c>
      <c r="C62" s="258" t="s">
        <v>252</v>
      </c>
    </row>
    <row r="63" spans="1:4" ht="69.599999999999994" x14ac:dyDescent="0.3">
      <c r="A63" s="255" t="s">
        <v>213</v>
      </c>
      <c r="B63" s="257" t="s">
        <v>280</v>
      </c>
      <c r="C63" s="258" t="s">
        <v>210</v>
      </c>
      <c r="D63" s="246" t="s">
        <v>310</v>
      </c>
    </row>
    <row r="64" spans="1:4" ht="52.2" x14ac:dyDescent="0.3">
      <c r="A64" s="255" t="s">
        <v>213</v>
      </c>
      <c r="B64" s="257" t="s">
        <v>281</v>
      </c>
      <c r="C64" s="258" t="s">
        <v>211</v>
      </c>
    </row>
    <row r="65" spans="1:4" ht="69.599999999999994" x14ac:dyDescent="0.3">
      <c r="A65" s="255" t="s">
        <v>213</v>
      </c>
      <c r="B65" s="257" t="s">
        <v>282</v>
      </c>
      <c r="C65" s="258" t="s">
        <v>215</v>
      </c>
    </row>
    <row r="66" spans="1:4" ht="34.799999999999997" x14ac:dyDescent="0.3">
      <c r="A66" s="255" t="s">
        <v>216</v>
      </c>
      <c r="B66" s="257" t="s">
        <v>105</v>
      </c>
      <c r="C66" s="258" t="s">
        <v>217</v>
      </c>
      <c r="D66" s="246" t="s">
        <v>301</v>
      </c>
    </row>
    <row r="67" spans="1:4" x14ac:dyDescent="0.3">
      <c r="A67" s="255" t="s">
        <v>216</v>
      </c>
      <c r="B67" s="257" t="s">
        <v>206</v>
      </c>
      <c r="C67" s="258" t="s">
        <v>218</v>
      </c>
    </row>
    <row r="68" spans="1:4" ht="34.799999999999997" x14ac:dyDescent="0.3">
      <c r="A68" s="255" t="s">
        <v>216</v>
      </c>
      <c r="B68" s="257" t="s">
        <v>284</v>
      </c>
      <c r="C68" s="258" t="s">
        <v>219</v>
      </c>
    </row>
    <row r="69" spans="1:4" ht="34.799999999999997" x14ac:dyDescent="0.3">
      <c r="A69" s="255" t="s">
        <v>216</v>
      </c>
      <c r="B69" s="257" t="s">
        <v>285</v>
      </c>
      <c r="C69" s="258" t="s">
        <v>220</v>
      </c>
    </row>
    <row r="70" spans="1:4" x14ac:dyDescent="0.3">
      <c r="A70" s="255" t="s">
        <v>216</v>
      </c>
      <c r="B70" s="257" t="s">
        <v>286</v>
      </c>
      <c r="C70" s="258" t="s">
        <v>221</v>
      </c>
    </row>
    <row r="71" spans="1:4" x14ac:dyDescent="0.3">
      <c r="A71" s="255" t="s">
        <v>216</v>
      </c>
      <c r="B71" s="257" t="s">
        <v>287</v>
      </c>
      <c r="C71" s="258" t="s">
        <v>222</v>
      </c>
    </row>
    <row r="72" spans="1:4" ht="34.799999999999997" x14ac:dyDescent="0.3">
      <c r="A72" s="255" t="s">
        <v>216</v>
      </c>
      <c r="B72" s="257" t="s">
        <v>288</v>
      </c>
      <c r="C72" s="258" t="s">
        <v>223</v>
      </c>
    </row>
    <row r="73" spans="1:4" ht="34.799999999999997" x14ac:dyDescent="0.3">
      <c r="A73" s="255" t="s">
        <v>216</v>
      </c>
      <c r="B73" s="257" t="s">
        <v>289</v>
      </c>
      <c r="C73" s="258" t="s">
        <v>224</v>
      </c>
    </row>
  </sheetData>
  <sheetProtection sheet="1" objects="1" scenarios="1"/>
  <mergeCells count="7">
    <mergeCell ref="B45:B46"/>
    <mergeCell ref="A45:A46"/>
    <mergeCell ref="B2:B5"/>
    <mergeCell ref="A2:A5"/>
    <mergeCell ref="C27:C28"/>
    <mergeCell ref="B27:B28"/>
    <mergeCell ref="A27:A28"/>
  </mergeCells>
  <hyperlinks>
    <hyperlink ref="D2" r:id="rId1" display="A.R.S. §42-17201" xr:uid="{4FF838CF-0604-4AEF-9D5C-728DB6E7E378}"/>
    <hyperlink ref="D3" r:id="rId2" xr:uid="{805B235C-0DFC-4532-8ACF-6EEABDD216F5}"/>
    <hyperlink ref="D24" r:id="rId3" xr:uid="{85770842-3C4D-4650-9F33-292339998F47}"/>
    <hyperlink ref="D25" r:id="rId4" xr:uid="{FE0D2BD3-96CD-4BEF-9280-7D77A67E3EA2}"/>
    <hyperlink ref="D28" r:id="rId5" xr:uid="{A14FEF07-823D-426A-8C7F-50A682A8A944}"/>
    <hyperlink ref="D27" r:id="rId6" xr:uid="{12033871-163E-4195-BB46-E97F5DE0020B}"/>
    <hyperlink ref="D34" r:id="rId7" xr:uid="{83DC584A-AD4E-4280-8619-24039AA64308}"/>
    <hyperlink ref="D35" r:id="rId8" xr:uid="{83E3B198-313B-472A-931E-88B7528A33A4}"/>
    <hyperlink ref="D45" r:id="rId9" xr:uid="{46D9EE6E-D594-42C9-8426-85DF2B62EEAC}"/>
    <hyperlink ref="D55" r:id="rId10" xr:uid="{61500093-02D2-4450-B7FC-13A6737A401E}"/>
    <hyperlink ref="D59" r:id="rId11" xr:uid="{D72A20D9-11DF-4458-99AC-98EB56992E9A}"/>
    <hyperlink ref="D66" r:id="rId12" xr:uid="{C77E3B6D-F112-4689-B66D-0B7498610751}"/>
    <hyperlink ref="D63" r:id="rId13" xr:uid="{36FBE098-5F45-4E27-8B5E-07720C32D85A}"/>
    <hyperlink ref="D37" r:id="rId14" xr:uid="{CAE2595A-D5B6-44EF-9226-E274F3562DB4}"/>
    <hyperlink ref="D57" r:id="rId15" xr:uid="{7125CF98-5A5A-4BD2-9B9E-299B5581E695}"/>
  </hyperlinks>
  <pageMargins left="0.5" right="0.214285714285714" top="0.75" bottom="0.5" header="0.3" footer="0.3"/>
  <pageSetup scale="72" orientation="landscape" horizontalDpi="1200" verticalDpi="1200" r:id="rId16"/>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showGridLines="0" zoomScaleNormal="100" workbookViewId="0">
      <selection sqref="A1:J1"/>
    </sheetView>
  </sheetViews>
  <sheetFormatPr defaultRowHeight="13.2" x14ac:dyDescent="0.25"/>
  <sheetData>
    <row r="1" spans="1:10" ht="15.6" x14ac:dyDescent="0.25">
      <c r="A1" s="267" t="s">
        <v>123</v>
      </c>
      <c r="B1" s="267"/>
      <c r="C1" s="267"/>
      <c r="D1" s="267"/>
      <c r="E1" s="267"/>
      <c r="F1" s="267"/>
      <c r="G1" s="267"/>
      <c r="H1" s="267"/>
      <c r="I1" s="267"/>
      <c r="J1" s="267"/>
    </row>
    <row r="2" spans="1:10" ht="16.8" x14ac:dyDescent="0.25">
      <c r="A2" s="90"/>
      <c r="B2" s="90"/>
      <c r="C2" s="90"/>
      <c r="D2" s="90"/>
      <c r="E2" s="90"/>
      <c r="F2" s="90"/>
      <c r="G2" s="90"/>
      <c r="H2" s="90"/>
      <c r="I2" s="90"/>
      <c r="J2" s="90"/>
    </row>
    <row r="3" spans="1:10" ht="15.6" x14ac:dyDescent="0.25">
      <c r="A3" s="267" t="str">
        <f>City_Town_of</f>
        <v>TOWN OF FREDONIA TENTATIVE BUDGET</v>
      </c>
      <c r="B3" s="267"/>
      <c r="C3" s="267"/>
      <c r="D3" s="267"/>
      <c r="E3" s="267"/>
      <c r="F3" s="267"/>
      <c r="G3" s="267"/>
      <c r="H3" s="267"/>
      <c r="I3" s="267"/>
      <c r="J3" s="267"/>
    </row>
    <row r="4" spans="1:10" ht="16.8" x14ac:dyDescent="0.25">
      <c r="A4" s="90"/>
      <c r="B4" s="90"/>
      <c r="C4" s="90"/>
      <c r="D4" s="90"/>
      <c r="E4" s="90"/>
      <c r="F4" s="90"/>
      <c r="G4" s="90"/>
      <c r="H4" s="90"/>
      <c r="I4" s="90"/>
      <c r="J4" s="90"/>
    </row>
    <row r="5" spans="1:10" ht="15.6" x14ac:dyDescent="0.25">
      <c r="A5" s="268" t="str">
        <f>"Fiscal Year " &amp; Cover!E7</f>
        <v>Fiscal Year 2021</v>
      </c>
      <c r="B5" s="268"/>
      <c r="C5" s="268"/>
      <c r="D5" s="268"/>
      <c r="E5" s="268"/>
      <c r="F5" s="268"/>
      <c r="G5" s="268"/>
      <c r="H5" s="268"/>
      <c r="I5" s="268"/>
      <c r="J5" s="268"/>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showGridLines="0" zoomScaleNormal="100" workbookViewId="0">
      <selection sqref="A1:J1"/>
    </sheetView>
  </sheetViews>
  <sheetFormatPr defaultRowHeight="13.2" x14ac:dyDescent="0.25"/>
  <cols>
    <col min="10" max="10" width="8.77734375" customWidth="1"/>
  </cols>
  <sheetData>
    <row r="1" spans="1:10" ht="13.2" customHeight="1" x14ac:dyDescent="0.25">
      <c r="A1" s="267" t="str">
        <f>City_Town_of</f>
        <v>TOWN OF FREDONIA TENTATIVE BUDGET</v>
      </c>
      <c r="B1" s="267"/>
      <c r="C1" s="267"/>
      <c r="D1" s="267"/>
      <c r="E1" s="267"/>
      <c r="F1" s="267"/>
      <c r="G1" s="267"/>
      <c r="H1" s="267"/>
      <c r="I1" s="267"/>
      <c r="J1" s="267"/>
    </row>
    <row r="2" spans="1:10" ht="13.2" customHeight="1" x14ac:dyDescent="0.25">
      <c r="A2" s="99"/>
      <c r="B2" s="99"/>
      <c r="C2" s="99"/>
      <c r="D2" s="99"/>
      <c r="E2" s="99"/>
      <c r="F2" s="99"/>
      <c r="G2" s="99"/>
      <c r="H2" s="99"/>
      <c r="I2" s="99"/>
      <c r="J2" s="99"/>
    </row>
    <row r="3" spans="1:10" ht="13.2" customHeight="1" x14ac:dyDescent="0.25">
      <c r="A3" s="269" t="s">
        <v>83</v>
      </c>
      <c r="B3" s="269"/>
      <c r="C3" s="269"/>
      <c r="D3" s="269"/>
      <c r="E3" s="269"/>
      <c r="F3" s="269"/>
      <c r="G3" s="269"/>
      <c r="H3" s="269"/>
      <c r="I3" s="269"/>
      <c r="J3" s="269"/>
    </row>
    <row r="4" spans="1:10" ht="13.2" customHeight="1" x14ac:dyDescent="0.25">
      <c r="A4" s="99"/>
      <c r="B4" s="99"/>
      <c r="C4" s="99"/>
      <c r="D4" s="99"/>
      <c r="E4" s="99"/>
      <c r="F4" s="99"/>
      <c r="G4" s="99"/>
      <c r="H4" s="99"/>
      <c r="I4" s="99"/>
      <c r="J4" s="99"/>
    </row>
    <row r="5" spans="1:10" ht="13.2" customHeight="1" x14ac:dyDescent="0.25">
      <c r="A5" s="269" t="str">
        <f>"Fiscal Year " &amp; Cover!E7</f>
        <v>Fiscal Year 2021</v>
      </c>
      <c r="B5" s="269"/>
      <c r="C5" s="269"/>
      <c r="D5" s="269"/>
      <c r="E5" s="269"/>
      <c r="F5" s="269"/>
      <c r="G5" s="269"/>
      <c r="H5" s="269"/>
      <c r="I5" s="269"/>
      <c r="J5" s="269"/>
    </row>
    <row r="6" spans="1:10" ht="13.2" customHeight="1" x14ac:dyDescent="0.25">
      <c r="A6" s="100"/>
      <c r="B6" s="100"/>
      <c r="C6" s="100"/>
      <c r="D6" s="100"/>
      <c r="E6" s="100"/>
      <c r="F6" s="100"/>
      <c r="G6" s="100"/>
      <c r="H6" s="100"/>
      <c r="I6" s="100"/>
      <c r="J6" s="100"/>
    </row>
    <row r="7" spans="1:10" ht="13.2" customHeight="1" x14ac:dyDescent="0.25">
      <c r="A7" s="100"/>
      <c r="B7" s="100"/>
      <c r="C7" s="100"/>
      <c r="D7" s="100"/>
      <c r="E7" s="100"/>
      <c r="F7" s="100"/>
      <c r="G7" s="100"/>
      <c r="H7" s="100"/>
      <c r="I7" s="100"/>
      <c r="J7" s="100"/>
    </row>
    <row r="8" spans="1:10" ht="13.2" customHeight="1" x14ac:dyDescent="0.25">
      <c r="A8" s="99"/>
      <c r="B8" s="99"/>
      <c r="C8" s="99"/>
      <c r="D8" s="99"/>
      <c r="E8" s="99"/>
      <c r="F8" s="99"/>
      <c r="G8" s="99"/>
      <c r="H8" s="99"/>
      <c r="I8" s="99"/>
      <c r="J8" s="99"/>
    </row>
    <row r="9" spans="1:10" ht="13.2" customHeight="1" x14ac:dyDescent="0.25">
      <c r="A9" s="249"/>
      <c r="B9" s="249"/>
      <c r="C9" s="249"/>
      <c r="D9" s="249"/>
      <c r="E9" s="249"/>
      <c r="F9" s="249"/>
      <c r="G9" s="249"/>
      <c r="H9" s="249"/>
      <c r="I9" s="249"/>
      <c r="J9" s="249"/>
    </row>
    <row r="10" spans="1:10" ht="13.2" customHeight="1" x14ac:dyDescent="0.25">
      <c r="A10" s="270" t="s">
        <v>84</v>
      </c>
      <c r="B10" s="270"/>
      <c r="C10" s="270"/>
      <c r="D10" s="270"/>
      <c r="E10" s="270"/>
      <c r="F10" s="270"/>
      <c r="G10" s="270"/>
      <c r="H10" s="270"/>
      <c r="I10" s="270"/>
      <c r="J10" s="270"/>
    </row>
    <row r="11" spans="1:10" ht="13.2" customHeight="1" x14ac:dyDescent="0.25">
      <c r="A11" s="249"/>
      <c r="B11" s="249"/>
      <c r="C11" s="249"/>
      <c r="D11" s="249"/>
      <c r="E11" s="249"/>
      <c r="F11" s="249"/>
      <c r="G11" s="249"/>
      <c r="H11" s="249"/>
      <c r="I11" s="249"/>
      <c r="J11" s="249"/>
    </row>
    <row r="12" spans="1:10" ht="13.2" customHeight="1" x14ac:dyDescent="0.25">
      <c r="A12" s="270" t="s">
        <v>100</v>
      </c>
      <c r="B12" s="270"/>
      <c r="C12" s="270"/>
      <c r="D12" s="270"/>
      <c r="E12" s="270"/>
      <c r="F12" s="270"/>
      <c r="G12" s="270"/>
      <c r="H12" s="270"/>
      <c r="I12" s="270"/>
      <c r="J12" s="270"/>
    </row>
    <row r="13" spans="1:10" ht="13.2" customHeight="1" x14ac:dyDescent="0.25">
      <c r="A13" s="249"/>
      <c r="B13" s="249"/>
      <c r="C13" s="249"/>
      <c r="D13" s="249"/>
      <c r="E13" s="249"/>
      <c r="F13" s="249"/>
      <c r="G13" s="249"/>
      <c r="H13" s="249"/>
      <c r="I13" s="249"/>
      <c r="J13" s="249"/>
    </row>
    <row r="14" spans="1:10" ht="13.2" customHeight="1" x14ac:dyDescent="0.25">
      <c r="A14" s="270" t="s">
        <v>115</v>
      </c>
      <c r="B14" s="270"/>
      <c r="C14" s="270"/>
      <c r="D14" s="270"/>
      <c r="E14" s="270"/>
      <c r="F14" s="270"/>
      <c r="G14" s="270"/>
      <c r="H14" s="270"/>
      <c r="I14" s="270"/>
      <c r="J14" s="270"/>
    </row>
    <row r="15" spans="1:10" ht="13.2" customHeight="1" x14ac:dyDescent="0.25">
      <c r="A15" s="249"/>
      <c r="B15" s="249"/>
      <c r="C15" s="249"/>
      <c r="D15" s="249"/>
      <c r="E15" s="249"/>
      <c r="F15" s="249"/>
      <c r="G15" s="249"/>
      <c r="H15" s="249"/>
      <c r="I15" s="249"/>
      <c r="J15" s="249"/>
    </row>
    <row r="16" spans="1:10" ht="13.2" customHeight="1" x14ac:dyDescent="0.25">
      <c r="A16" s="270" t="s">
        <v>111</v>
      </c>
      <c r="B16" s="270"/>
      <c r="C16" s="270"/>
      <c r="D16" s="270"/>
      <c r="E16" s="270"/>
      <c r="F16" s="270"/>
      <c r="G16" s="270"/>
      <c r="H16" s="270"/>
      <c r="I16" s="270"/>
      <c r="J16" s="270"/>
    </row>
    <row r="17" spans="1:10" ht="13.2" customHeight="1" x14ac:dyDescent="0.25">
      <c r="A17" s="249"/>
      <c r="B17" s="249"/>
      <c r="C17" s="249"/>
      <c r="D17" s="249"/>
      <c r="E17" s="249"/>
      <c r="F17" s="249"/>
      <c r="G17" s="249"/>
      <c r="H17" s="249"/>
      <c r="I17" s="249"/>
      <c r="J17" s="249"/>
    </row>
    <row r="18" spans="1:10" ht="13.2" customHeight="1" x14ac:dyDescent="0.25">
      <c r="A18" s="270" t="s">
        <v>241</v>
      </c>
      <c r="B18" s="270"/>
      <c r="C18" s="270"/>
      <c r="D18" s="270"/>
      <c r="E18" s="270"/>
      <c r="F18" s="270"/>
      <c r="G18" s="270"/>
      <c r="H18" s="270"/>
      <c r="I18" s="270"/>
      <c r="J18" s="270"/>
    </row>
    <row r="19" spans="1:10" ht="13.2" customHeight="1" x14ac:dyDescent="0.25">
      <c r="A19" s="249"/>
      <c r="B19" s="249"/>
      <c r="C19" s="249"/>
      <c r="D19" s="249"/>
      <c r="E19" s="249"/>
      <c r="F19" s="249"/>
      <c r="G19" s="249"/>
      <c r="H19" s="249"/>
      <c r="I19" s="249"/>
      <c r="J19" s="249"/>
    </row>
    <row r="20" spans="1:10" ht="13.2" customHeight="1" x14ac:dyDescent="0.25">
      <c r="A20" s="270" t="s">
        <v>112</v>
      </c>
      <c r="B20" s="270"/>
      <c r="C20" s="270"/>
      <c r="D20" s="270"/>
      <c r="E20" s="270"/>
      <c r="F20" s="270"/>
      <c r="G20" s="270"/>
      <c r="H20" s="270"/>
      <c r="I20" s="270"/>
      <c r="J20" s="270"/>
    </row>
    <row r="21" spans="1:10" ht="13.2" customHeight="1" x14ac:dyDescent="0.25">
      <c r="A21" s="249"/>
      <c r="B21" s="249"/>
      <c r="C21" s="249"/>
      <c r="D21" s="249"/>
      <c r="E21" s="249"/>
      <c r="F21" s="249"/>
      <c r="G21" s="249"/>
      <c r="H21" s="249"/>
      <c r="I21" s="249"/>
      <c r="J21" s="249"/>
    </row>
    <row r="22" spans="1:10" ht="13.2" customHeight="1" x14ac:dyDescent="0.25">
      <c r="A22" s="270" t="s">
        <v>148</v>
      </c>
      <c r="B22" s="270"/>
      <c r="C22" s="270"/>
      <c r="D22" s="270"/>
      <c r="E22" s="270"/>
      <c r="F22" s="270"/>
      <c r="G22" s="270"/>
      <c r="H22" s="270"/>
      <c r="I22" s="270"/>
      <c r="J22" s="270"/>
    </row>
    <row r="23" spans="1:10" ht="13.2" customHeight="1" x14ac:dyDescent="0.25">
      <c r="A23" s="249"/>
      <c r="B23" s="249"/>
      <c r="C23" s="249"/>
      <c r="D23" s="249"/>
      <c r="E23" s="249"/>
      <c r="F23" s="249"/>
      <c r="G23" s="249"/>
      <c r="H23" s="249"/>
      <c r="I23" s="249"/>
      <c r="J23" s="249"/>
    </row>
    <row r="24" spans="1:10" ht="15" customHeight="1" x14ac:dyDescent="0.25">
      <c r="A24" s="271" t="s">
        <v>113</v>
      </c>
      <c r="B24" s="271"/>
      <c r="C24" s="271"/>
      <c r="D24" s="271"/>
      <c r="E24" s="271"/>
      <c r="F24" s="271"/>
      <c r="G24" s="271"/>
      <c r="H24" s="271"/>
      <c r="I24" s="271"/>
      <c r="J24" s="271"/>
    </row>
    <row r="25" spans="1:10" ht="13.2" customHeight="1" x14ac:dyDescent="0.25">
      <c r="A25" s="249"/>
      <c r="B25" s="249"/>
      <c r="C25" s="249"/>
      <c r="D25" s="249"/>
      <c r="E25" s="249"/>
      <c r="F25" s="249"/>
      <c r="G25" s="249"/>
      <c r="H25" s="249"/>
      <c r="I25" s="249"/>
      <c r="J25" s="249"/>
    </row>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heet="1"/>
  <mergeCells count="11">
    <mergeCell ref="A14:J14"/>
    <mergeCell ref="A24:J24"/>
    <mergeCell ref="A16:J16"/>
    <mergeCell ref="A18:J18"/>
    <mergeCell ref="A20:J20"/>
    <mergeCell ref="A22:J22"/>
    <mergeCell ref="A1:J1"/>
    <mergeCell ref="A3:J3"/>
    <mergeCell ref="A5:J5"/>
    <mergeCell ref="A10:J10"/>
    <mergeCell ref="A12:J12"/>
  </mergeCells>
  <hyperlinks>
    <hyperlink ref="A10:J10" location="Resolution_for_the_Adoption_of_the_Budget" display="Resolution for the Adoption of the Budget" xr:uid="{BE5EA7CF-BF6F-4117-90F0-5B3501230443}"/>
    <hyperlink ref="A12:J12" location="Summary_Schedule_of_Estimated_Revenues_and_Expenditures_Expenses" display="Schedule A—Summary Schedule of Estimated Revenues and Expenditures/Expenses" xr:uid="{4A175E8E-84EB-4B37-93F2-672A55D4005A}"/>
    <hyperlink ref="A14:J14" location="Tax_Levy_and_Tax_Rate_Information" display="Schedule B—Tax Levy and Tax Rate Information" xr:uid="{7360DCC0-81DE-4B28-BFD7-09E42C4C7E91}"/>
    <hyperlink ref="A16:J16" location="Revenues_Other_Than_Property_Taxes" display="Schedule C—Revenues Other Than Property Taxes" xr:uid="{9A7FD7B7-478E-44D4-822A-BC96F0237498}"/>
    <hyperlink ref="A18:J18" location="Other_Financing_Sources__Uses__and_Interfund_Transfers" display="Schedule D—Other Financing Sources/(Uses) and Interfund Transfers" xr:uid="{680152BE-FA39-4E12-A9F8-C218498A324F}"/>
    <hyperlink ref="A20:J20" location="Expenditures_Expenses_by_Fund" display="Schedule E—Expenditures/Expenses by Fund" xr:uid="{C617A138-7DA6-4C70-802D-0A7390A965C1}"/>
    <hyperlink ref="A22:J22" location="Expenditures_Expenses_by_Department" display="Schedule F—Expenditures/Expenses by Department (as applicable)" xr:uid="{3306CC17-3A4B-482D-A9E6-309418C50B34}"/>
    <hyperlink ref="A24:J24" location="Full_Time_Employees_and_Personnel_Compensation" display="Schedule G—Full-Time Employees and Personnel Compensation" xr:uid="{356CABA4-640B-411E-B1CF-0D0B6C9E89B9}"/>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zoomScaleNormal="100" workbookViewId="0">
      <selection activeCell="A7" sqref="A7:I7"/>
    </sheetView>
  </sheetViews>
  <sheetFormatPr defaultRowHeight="13.2" x14ac:dyDescent="0.25"/>
  <cols>
    <col min="9" max="9" width="10.44140625" customWidth="1"/>
  </cols>
  <sheetData>
    <row r="1" spans="1:10" ht="18.75" customHeight="1" x14ac:dyDescent="0.3">
      <c r="A1" s="273" t="str">
        <f>City_Town_of</f>
        <v>TOWN OF FREDONIA TENTATIVE BUDGET</v>
      </c>
      <c r="B1" s="273"/>
      <c r="C1" s="273"/>
      <c r="D1" s="273"/>
      <c r="E1" s="273"/>
      <c r="F1" s="273"/>
      <c r="G1" s="273"/>
      <c r="H1" s="273"/>
      <c r="I1" s="273"/>
    </row>
    <row r="2" spans="1:10" ht="13.2" customHeight="1" x14ac:dyDescent="0.25">
      <c r="A2" s="102"/>
      <c r="B2" s="102"/>
      <c r="C2" s="102"/>
      <c r="D2" s="102"/>
      <c r="E2" s="102"/>
      <c r="F2" s="102"/>
      <c r="G2" s="102"/>
      <c r="H2" s="102"/>
      <c r="I2" s="102"/>
    </row>
    <row r="3" spans="1:10" ht="13.2" customHeight="1" x14ac:dyDescent="0.25">
      <c r="A3" s="274" t="s">
        <v>84</v>
      </c>
      <c r="B3" s="274"/>
      <c r="C3" s="274"/>
      <c r="D3" s="274"/>
      <c r="E3" s="274"/>
      <c r="F3" s="274"/>
      <c r="G3" s="274"/>
      <c r="H3" s="274"/>
      <c r="I3" s="274"/>
    </row>
    <row r="4" spans="1:10" ht="13.2" customHeight="1" x14ac:dyDescent="0.25">
      <c r="A4" s="102"/>
      <c r="B4" s="102"/>
      <c r="C4" s="102"/>
      <c r="D4" s="102"/>
      <c r="E4" s="102"/>
      <c r="F4" s="102"/>
      <c r="G4" s="102"/>
      <c r="H4" s="102"/>
      <c r="I4" s="102"/>
    </row>
    <row r="5" spans="1:10" ht="13.2" customHeight="1" x14ac:dyDescent="0.25">
      <c r="A5" s="274" t="str">
        <f>"Fiscal Year " &amp; Cover!E7</f>
        <v>Fiscal Year 2021</v>
      </c>
      <c r="B5" s="274"/>
      <c r="C5" s="274"/>
      <c r="D5" s="274"/>
      <c r="E5" s="274"/>
      <c r="F5" s="274"/>
      <c r="G5" s="274"/>
      <c r="H5" s="274"/>
      <c r="I5" s="274"/>
    </row>
    <row r="6" spans="1:10" ht="13.2" customHeight="1" x14ac:dyDescent="0.25">
      <c r="A6" s="101"/>
      <c r="B6" s="101"/>
      <c r="C6" s="101"/>
      <c r="D6" s="101"/>
      <c r="E6" s="101"/>
      <c r="F6" s="101"/>
      <c r="G6" s="101"/>
      <c r="H6" s="101"/>
      <c r="I6" s="101"/>
    </row>
    <row r="7" spans="1:10" s="94" customFormat="1" ht="91.05" customHeight="1" x14ac:dyDescent="0.25">
      <c r="A7" s="272" t="s">
        <v>323</v>
      </c>
      <c r="B7" s="272"/>
      <c r="C7" s="272"/>
      <c r="D7" s="272"/>
      <c r="E7" s="272"/>
      <c r="F7" s="272"/>
      <c r="G7" s="272"/>
      <c r="H7" s="272"/>
      <c r="I7" s="272"/>
      <c r="J7" s="206"/>
    </row>
    <row r="8" spans="1:10" s="94" customFormat="1" ht="13.2" customHeight="1" x14ac:dyDescent="0.25">
      <c r="A8" s="126"/>
      <c r="B8" s="126"/>
      <c r="C8" s="126"/>
      <c r="D8" s="126"/>
      <c r="E8" s="126"/>
      <c r="F8" s="126"/>
      <c r="G8" s="126"/>
      <c r="H8" s="126"/>
      <c r="I8" s="126"/>
    </row>
    <row r="9" spans="1:10" ht="63.6" customHeight="1" x14ac:dyDescent="0.25">
      <c r="A9" s="272" t="s">
        <v>125</v>
      </c>
      <c r="B9" s="276"/>
      <c r="C9" s="276"/>
      <c r="D9" s="276"/>
      <c r="E9" s="276"/>
      <c r="F9" s="276"/>
      <c r="G9" s="276"/>
      <c r="H9" s="276"/>
      <c r="I9" s="276"/>
    </row>
    <row r="10" spans="1:10" ht="13.2" customHeight="1" x14ac:dyDescent="0.25">
      <c r="A10" s="126"/>
      <c r="B10" s="126"/>
      <c r="C10" s="126"/>
      <c r="D10" s="126"/>
      <c r="E10" s="126"/>
      <c r="F10" s="126"/>
      <c r="G10" s="126"/>
      <c r="H10" s="126"/>
      <c r="I10" s="126"/>
    </row>
    <row r="11" spans="1:10" ht="61.05" customHeight="1" x14ac:dyDescent="0.25">
      <c r="A11" s="272" t="s">
        <v>95</v>
      </c>
      <c r="B11" s="276"/>
      <c r="C11" s="276"/>
      <c r="D11" s="276"/>
      <c r="E11" s="276"/>
      <c r="F11" s="276"/>
      <c r="G11" s="276"/>
      <c r="H11" s="276"/>
      <c r="I11" s="276"/>
    </row>
    <row r="12" spans="1:10" ht="13.2" customHeight="1" x14ac:dyDescent="0.25">
      <c r="A12" s="126"/>
      <c r="B12" s="126"/>
      <c r="C12" s="126"/>
      <c r="D12" s="126"/>
      <c r="E12" s="126"/>
      <c r="F12" s="126"/>
      <c r="G12" s="126"/>
      <c r="H12" s="126"/>
      <c r="I12" s="126"/>
    </row>
    <row r="13" spans="1:10" ht="45.6" customHeight="1" x14ac:dyDescent="0.25">
      <c r="A13" s="272" t="s">
        <v>96</v>
      </c>
      <c r="B13" s="276"/>
      <c r="C13" s="276"/>
      <c r="D13" s="276"/>
      <c r="E13" s="276"/>
      <c r="F13" s="276"/>
      <c r="G13" s="276"/>
      <c r="H13" s="276"/>
      <c r="I13" s="276"/>
    </row>
    <row r="14" spans="1:10" ht="13.2" customHeight="1" x14ac:dyDescent="0.25">
      <c r="A14" s="126"/>
      <c r="B14" s="126"/>
      <c r="C14" s="126"/>
      <c r="D14" s="126"/>
      <c r="E14" s="126"/>
      <c r="F14" s="126"/>
      <c r="G14" s="126"/>
      <c r="H14" s="126"/>
      <c r="I14" s="126"/>
    </row>
    <row r="15" spans="1:10" ht="49.05" customHeight="1" x14ac:dyDescent="0.25">
      <c r="A15" s="272" t="s">
        <v>101</v>
      </c>
      <c r="B15" s="276"/>
      <c r="C15" s="276"/>
      <c r="D15" s="276"/>
      <c r="E15" s="276"/>
      <c r="F15" s="276"/>
      <c r="G15" s="276"/>
      <c r="H15" s="276"/>
      <c r="I15" s="276"/>
    </row>
    <row r="16" spans="1:10" ht="13.2" customHeight="1" x14ac:dyDescent="0.25">
      <c r="A16" s="101"/>
      <c r="B16" s="101"/>
      <c r="C16" s="101"/>
      <c r="D16" s="101"/>
      <c r="E16" s="101"/>
      <c r="F16" s="101"/>
      <c r="G16" s="101"/>
      <c r="H16" s="101"/>
      <c r="I16" s="101"/>
    </row>
    <row r="17" spans="1:9" ht="13.2" customHeight="1" x14ac:dyDescent="0.25">
      <c r="A17" s="272" t="s">
        <v>97</v>
      </c>
      <c r="B17" s="272"/>
      <c r="C17" s="272"/>
      <c r="D17" s="272"/>
      <c r="E17" s="272"/>
      <c r="F17" s="272"/>
      <c r="G17" s="272"/>
      <c r="H17" s="272"/>
      <c r="I17" s="272"/>
    </row>
    <row r="18" spans="1:9" ht="13.2" customHeight="1" x14ac:dyDescent="0.25">
      <c r="A18" s="101"/>
      <c r="B18" s="101"/>
      <c r="C18" s="101"/>
      <c r="D18" s="101"/>
      <c r="E18" s="101"/>
      <c r="F18" s="101"/>
      <c r="G18" s="101"/>
      <c r="H18" s="101"/>
      <c r="I18" s="101"/>
    </row>
    <row r="19" spans="1:9" ht="18.600000000000001" customHeight="1" x14ac:dyDescent="0.25">
      <c r="A19" s="275" t="s">
        <v>92</v>
      </c>
      <c r="B19" s="275"/>
      <c r="C19" s="101"/>
      <c r="D19" s="101"/>
      <c r="E19" s="101"/>
      <c r="F19" s="101"/>
      <c r="G19" s="101"/>
      <c r="H19" s="101"/>
      <c r="I19" s="101"/>
    </row>
    <row r="20" spans="1:9" ht="13.2" customHeight="1" x14ac:dyDescent="0.25">
      <c r="A20" s="101"/>
      <c r="B20" s="101"/>
      <c r="C20" s="101"/>
      <c r="D20" s="101"/>
      <c r="E20" s="279" t="s">
        <v>93</v>
      </c>
      <c r="F20" s="279"/>
      <c r="G20" s="279"/>
      <c r="H20" s="279"/>
      <c r="I20" s="279"/>
    </row>
    <row r="21" spans="1:9" ht="13.2" customHeight="1" x14ac:dyDescent="0.25">
      <c r="A21" s="101"/>
      <c r="B21" s="101"/>
      <c r="C21" s="101"/>
      <c r="D21" s="101"/>
      <c r="E21" s="278" t="s">
        <v>99</v>
      </c>
      <c r="F21" s="278"/>
      <c r="G21" s="278"/>
      <c r="H21" s="278"/>
      <c r="I21" s="278"/>
    </row>
    <row r="22" spans="1:9" ht="13.2" customHeight="1" x14ac:dyDescent="0.25">
      <c r="A22" s="101"/>
      <c r="B22" s="101"/>
      <c r="C22" s="101"/>
      <c r="D22" s="101"/>
      <c r="E22" s="101"/>
      <c r="F22" s="101"/>
      <c r="G22" s="101"/>
      <c r="H22" s="101"/>
      <c r="I22" s="101"/>
    </row>
    <row r="23" spans="1:9" ht="13.2" customHeight="1" x14ac:dyDescent="0.25">
      <c r="A23" s="275" t="s">
        <v>94</v>
      </c>
      <c r="B23" s="275"/>
      <c r="C23" s="101"/>
      <c r="D23" s="101"/>
      <c r="E23" s="101"/>
      <c r="F23" s="101"/>
      <c r="G23" s="101"/>
      <c r="H23" s="101"/>
      <c r="I23" s="101"/>
    </row>
    <row r="24" spans="1:9" ht="13.2" customHeight="1" x14ac:dyDescent="0.25">
      <c r="A24" s="101"/>
      <c r="B24" s="101"/>
      <c r="C24" s="101"/>
      <c r="D24" s="101"/>
      <c r="E24" s="101"/>
      <c r="F24" s="101"/>
      <c r="G24" s="101"/>
      <c r="H24" s="101"/>
      <c r="I24" s="101"/>
    </row>
    <row r="25" spans="1:9" ht="13.2" customHeight="1" x14ac:dyDescent="0.25">
      <c r="A25" s="101"/>
      <c r="B25" s="101"/>
      <c r="C25" s="101"/>
      <c r="D25" s="101"/>
      <c r="E25" s="101"/>
      <c r="F25" s="101"/>
      <c r="G25" s="101"/>
      <c r="H25" s="101"/>
      <c r="I25" s="101"/>
    </row>
    <row r="26" spans="1:9" ht="13.2" customHeight="1" x14ac:dyDescent="0.25">
      <c r="A26" s="277"/>
      <c r="B26" s="277"/>
      <c r="C26" s="277"/>
      <c r="D26" s="277"/>
      <c r="E26" s="101"/>
      <c r="F26" s="101"/>
      <c r="G26" s="101"/>
      <c r="H26" s="101"/>
      <c r="I26" s="101"/>
    </row>
    <row r="27" spans="1:9" ht="13.2" customHeight="1" x14ac:dyDescent="0.25">
      <c r="A27" s="278" t="s">
        <v>98</v>
      </c>
      <c r="B27" s="278"/>
      <c r="C27" s="278"/>
      <c r="D27" s="278"/>
      <c r="E27" s="101"/>
      <c r="F27" s="101"/>
      <c r="G27" s="101"/>
      <c r="H27" s="101"/>
      <c r="I27" s="101"/>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selectLockedCells="1"/>
  <mergeCells count="15">
    <mergeCell ref="A26:D26"/>
    <mergeCell ref="A27:D27"/>
    <mergeCell ref="A17:I17"/>
    <mergeCell ref="A19:B19"/>
    <mergeCell ref="E20:I20"/>
    <mergeCell ref="E21:I21"/>
    <mergeCell ref="A7:I7"/>
    <mergeCell ref="A1:I1"/>
    <mergeCell ref="A3:I3"/>
    <mergeCell ref="A5:I5"/>
    <mergeCell ref="A23:B23"/>
    <mergeCell ref="A9:I9"/>
    <mergeCell ref="A11:I11"/>
    <mergeCell ref="A13:I13"/>
    <mergeCell ref="A15:I15"/>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topLeftCell="A19" zoomScaleNormal="100" workbookViewId="0">
      <selection activeCell="J33" sqref="J33"/>
    </sheetView>
  </sheetViews>
  <sheetFormatPr defaultColWidth="9.21875" defaultRowHeight="13.2" x14ac:dyDescent="0.25"/>
  <cols>
    <col min="1" max="1" width="8.21875" style="172" customWidth="1"/>
    <col min="2" max="2" width="55.44140625" customWidth="1"/>
    <col min="3" max="4" width="4" style="174" customWidth="1"/>
    <col min="5" max="5" width="18.44140625" customWidth="1"/>
    <col min="6" max="6" width="18.21875" bestFit="1" customWidth="1"/>
    <col min="7" max="7" width="20.21875" customWidth="1"/>
    <col min="8" max="11" width="16.77734375" customWidth="1"/>
    <col min="12" max="12" width="21.5546875" customWidth="1"/>
  </cols>
  <sheetData>
    <row r="1" spans="1:13" s="128" customFormat="1" ht="16.8" x14ac:dyDescent="0.25">
      <c r="A1" s="281" t="str">
        <f>Cover!E6</f>
        <v>TOWN OF FREDONIA TENTATIVE BUDGET</v>
      </c>
      <c r="B1" s="281"/>
      <c r="C1" s="281"/>
      <c r="D1" s="281"/>
      <c r="E1" s="281"/>
      <c r="F1" s="281"/>
      <c r="G1" s="281"/>
      <c r="H1" s="281"/>
      <c r="I1" s="281"/>
      <c r="J1" s="281"/>
      <c r="K1" s="281"/>
      <c r="L1" s="281"/>
    </row>
    <row r="2" spans="1:13" s="128" customFormat="1" ht="16.5" customHeight="1" x14ac:dyDescent="0.25">
      <c r="A2" s="281" t="s">
        <v>0</v>
      </c>
      <c r="B2" s="281"/>
      <c r="C2" s="281"/>
      <c r="D2" s="281"/>
      <c r="E2" s="281"/>
      <c r="F2" s="281"/>
      <c r="G2" s="281"/>
      <c r="H2" s="281"/>
      <c r="I2" s="281"/>
      <c r="J2" s="281"/>
      <c r="K2" s="281"/>
      <c r="L2" s="281"/>
    </row>
    <row r="3" spans="1:13" s="128" customFormat="1" ht="16.8" x14ac:dyDescent="0.25">
      <c r="A3" s="281" t="str">
        <f>"Fiscal Year " &amp; Cover!E7</f>
        <v>Fiscal Year 2021</v>
      </c>
      <c r="B3" s="281"/>
      <c r="C3" s="281"/>
      <c r="D3" s="281"/>
      <c r="E3" s="281"/>
      <c r="F3" s="281"/>
      <c r="G3" s="281"/>
      <c r="H3" s="281"/>
      <c r="I3" s="281"/>
      <c r="J3" s="281"/>
      <c r="K3" s="281"/>
      <c r="L3" s="281"/>
    </row>
    <row r="4" spans="1:13" s="128" customFormat="1" x14ac:dyDescent="0.25">
      <c r="A4" s="177"/>
      <c r="B4" s="130"/>
      <c r="C4" s="130"/>
      <c r="D4" s="130"/>
      <c r="E4" s="131"/>
      <c r="F4" s="131"/>
      <c r="G4" s="131"/>
      <c r="H4" s="131"/>
      <c r="I4" s="131"/>
      <c r="J4" s="131"/>
      <c r="K4" s="131"/>
      <c r="L4" s="131"/>
    </row>
    <row r="5" spans="1:13" s="99" customFormat="1" ht="17.25" customHeight="1" x14ac:dyDescent="0.25">
      <c r="A5" s="183"/>
      <c r="B5" s="182"/>
      <c r="C5" s="286" t="s">
        <v>126</v>
      </c>
      <c r="D5" s="223"/>
      <c r="E5" s="288" t="s">
        <v>127</v>
      </c>
      <c r="F5" s="288"/>
      <c r="G5" s="288"/>
      <c r="H5" s="288"/>
      <c r="I5" s="288"/>
      <c r="J5" s="288"/>
      <c r="K5" s="288"/>
      <c r="L5" s="289"/>
    </row>
    <row r="6" spans="1:13" s="99" customFormat="1" ht="45" customHeight="1" x14ac:dyDescent="0.25">
      <c r="A6" s="132" t="s">
        <v>128</v>
      </c>
      <c r="B6" s="133"/>
      <c r="C6" s="287"/>
      <c r="D6" s="223"/>
      <c r="E6" s="207" t="s">
        <v>15</v>
      </c>
      <c r="F6" s="194" t="s">
        <v>129</v>
      </c>
      <c r="G6" s="194" t="s">
        <v>130</v>
      </c>
      <c r="H6" s="194" t="s">
        <v>131</v>
      </c>
      <c r="I6" s="194" t="s">
        <v>132</v>
      </c>
      <c r="J6" s="194" t="s">
        <v>17</v>
      </c>
      <c r="K6" s="194" t="s">
        <v>146</v>
      </c>
      <c r="L6" s="194" t="s">
        <v>133</v>
      </c>
    </row>
    <row r="7" spans="1:13" s="136" customFormat="1" ht="28.05" customHeight="1" x14ac:dyDescent="0.25">
      <c r="A7" s="134">
        <f>Cover!E7-1</f>
        <v>2020</v>
      </c>
      <c r="B7" s="227" t="s">
        <v>173</v>
      </c>
      <c r="C7" s="208" t="s">
        <v>134</v>
      </c>
      <c r="D7" s="228">
        <v>1</v>
      </c>
      <c r="E7" s="214">
        <f>'SCHEDULE E'!D27 + 'SCHEDULE E'!F27</f>
        <v>1136832.3077391998</v>
      </c>
      <c r="F7" s="135">
        <f>'SCHEDULE E'!D35 + 'SCHEDULE E'!F35</f>
        <v>17275233.325520001</v>
      </c>
      <c r="G7" s="191">
        <f>'SCHEDULE E'!D40 + 'SCHEDULE E'!F40</f>
        <v>0</v>
      </c>
      <c r="H7" s="135">
        <f>'SCHEDULE E'!D45 + 'SCHEDULE E'!F45</f>
        <v>0</v>
      </c>
      <c r="I7" s="135">
        <f>'SCHEDULE E'!D50 + 'SCHEDULE E'!F50</f>
        <v>0</v>
      </c>
      <c r="J7" s="135">
        <f>'SCHEDULE E'!D57 + 'SCHEDULE E'!F57</f>
        <v>1731037.1592159998</v>
      </c>
      <c r="K7" s="135">
        <f>'SCHEDULE E'!D62 + 'SCHEDULE E'!F62</f>
        <v>0</v>
      </c>
      <c r="L7" s="135">
        <f>SUM(E7:K7)</f>
        <v>20143102.792475201</v>
      </c>
    </row>
    <row r="8" spans="1:13" s="141" customFormat="1" ht="28.05" customHeight="1" x14ac:dyDescent="0.25">
      <c r="A8" s="137">
        <f>Cover!E7-1</f>
        <v>2020</v>
      </c>
      <c r="B8" s="227" t="s">
        <v>176</v>
      </c>
      <c r="C8" s="138" t="s">
        <v>134</v>
      </c>
      <c r="D8" s="228">
        <v>2</v>
      </c>
      <c r="E8" s="215">
        <f>'SCHEDULE E'!H27</f>
        <v>905729.96666233777</v>
      </c>
      <c r="F8" s="139">
        <f>'SCHEDULE E'!H35</f>
        <v>83450.255000000005</v>
      </c>
      <c r="G8" s="140">
        <f>'SCHEDULE E'!H40</f>
        <v>0</v>
      </c>
      <c r="H8" s="139">
        <f>'SCHEDULE E'!H45</f>
        <v>0</v>
      </c>
      <c r="I8" s="139">
        <f>'SCHEDULE E'!H50</f>
        <v>0</v>
      </c>
      <c r="J8" s="139">
        <f>'SCHEDULE E'!H57</f>
        <v>1267436.2907142856</v>
      </c>
      <c r="K8" s="176">
        <f>'SCHEDULE E'!H62</f>
        <v>0</v>
      </c>
      <c r="L8" s="135">
        <f t="shared" ref="L8:L22" si="0">SUM(E8:K8)</f>
        <v>2256616.5123766232</v>
      </c>
    </row>
    <row r="9" spans="1:13" s="141" customFormat="1" ht="28.05" customHeight="1" x14ac:dyDescent="0.25">
      <c r="A9" s="137">
        <f>Cover!E7</f>
        <v>2021</v>
      </c>
      <c r="B9" s="227" t="s">
        <v>135</v>
      </c>
      <c r="C9" s="209"/>
      <c r="D9" s="228">
        <v>3</v>
      </c>
      <c r="E9" s="216">
        <v>1113928</v>
      </c>
      <c r="F9" s="187">
        <v>378445</v>
      </c>
      <c r="G9" s="187"/>
      <c r="H9" s="187"/>
      <c r="I9" s="187"/>
      <c r="J9" s="187"/>
      <c r="K9" s="188"/>
      <c r="L9" s="135">
        <f t="shared" si="0"/>
        <v>1492373</v>
      </c>
    </row>
    <row r="10" spans="1:13" s="141" customFormat="1" ht="28.05" customHeight="1" x14ac:dyDescent="0.25">
      <c r="A10" s="137">
        <f>Cover!E7</f>
        <v>2021</v>
      </c>
      <c r="B10" s="227" t="s">
        <v>149</v>
      </c>
      <c r="C10" s="142" t="s">
        <v>136</v>
      </c>
      <c r="D10" s="228">
        <v>4</v>
      </c>
      <c r="E10" s="217">
        <f>'SCHEDULE B'!K10</f>
        <v>0</v>
      </c>
      <c r="F10" s="144"/>
      <c r="G10" s="144"/>
      <c r="H10" s="144"/>
      <c r="I10" s="194"/>
      <c r="J10" s="181"/>
      <c r="K10" s="189"/>
      <c r="L10" s="135">
        <f t="shared" si="0"/>
        <v>0</v>
      </c>
    </row>
    <row r="11" spans="1:13" s="141" customFormat="1" ht="28.05" customHeight="1" x14ac:dyDescent="0.25">
      <c r="A11" s="137">
        <f>Cover!E7</f>
        <v>2021</v>
      </c>
      <c r="B11" s="227" t="s">
        <v>150</v>
      </c>
      <c r="C11" s="210" t="s">
        <v>136</v>
      </c>
      <c r="D11" s="228">
        <v>5</v>
      </c>
      <c r="E11" s="218"/>
      <c r="F11" s="180"/>
      <c r="G11" s="180"/>
      <c r="H11" s="180"/>
      <c r="I11" s="194"/>
      <c r="J11" s="180"/>
      <c r="K11" s="181"/>
      <c r="L11" s="135">
        <f t="shared" si="0"/>
        <v>0</v>
      </c>
    </row>
    <row r="12" spans="1:13" s="141" customFormat="1" ht="28.05" customHeight="1" x14ac:dyDescent="0.25">
      <c r="A12" s="137">
        <f>Cover!E7</f>
        <v>2021</v>
      </c>
      <c r="B12" s="227" t="s">
        <v>181</v>
      </c>
      <c r="C12" s="210" t="s">
        <v>137</v>
      </c>
      <c r="D12" s="228">
        <v>6</v>
      </c>
      <c r="E12" s="219">
        <f>'SCHEDULE C'!I75</f>
        <v>1083992.6265454546</v>
      </c>
      <c r="F12" s="145">
        <f>'SCHEDULE C'!I88</f>
        <v>17085473</v>
      </c>
      <c r="G12" s="145">
        <v>0</v>
      </c>
      <c r="H12" s="145">
        <v>0</v>
      </c>
      <c r="I12" s="145">
        <v>0</v>
      </c>
      <c r="J12" s="145">
        <f>'SCHEDULE C'!I98</f>
        <v>1712212.26</v>
      </c>
      <c r="K12" s="143">
        <v>0</v>
      </c>
      <c r="L12" s="135">
        <f t="shared" si="0"/>
        <v>19881677.886545457</v>
      </c>
      <c r="M12" s="146"/>
    </row>
    <row r="13" spans="1:13" s="141" customFormat="1" ht="28.05" customHeight="1" x14ac:dyDescent="0.25">
      <c r="A13" s="137">
        <f>Cover!E7</f>
        <v>2021</v>
      </c>
      <c r="B13" s="227" t="s">
        <v>182</v>
      </c>
      <c r="C13" s="211" t="s">
        <v>138</v>
      </c>
      <c r="D13" s="228">
        <v>7</v>
      </c>
      <c r="E13" s="219">
        <f>'SCHEDULE D'!C14</f>
        <v>0</v>
      </c>
      <c r="F13" s="145">
        <f>'SCHEDULE D'!C21</f>
        <v>0</v>
      </c>
      <c r="G13" s="145">
        <f>'SCHEDULE D'!C28</f>
        <v>0</v>
      </c>
      <c r="H13" s="145">
        <f>'SCHEDULE D'!C35</f>
        <v>0</v>
      </c>
      <c r="I13" s="145">
        <f>'SCHEDULE D'!C42</f>
        <v>0</v>
      </c>
      <c r="J13" s="145">
        <f>'SCHEDULE D'!C49</f>
        <v>0</v>
      </c>
      <c r="K13" s="143">
        <f>'SCHEDULE D'!C56</f>
        <v>0</v>
      </c>
      <c r="L13" s="135">
        <f t="shared" si="0"/>
        <v>0</v>
      </c>
    </row>
    <row r="14" spans="1:13" s="141" customFormat="1" ht="28.05" customHeight="1" x14ac:dyDescent="0.25">
      <c r="A14" s="137">
        <f>Cover!E7</f>
        <v>2021</v>
      </c>
      <c r="B14" s="227" t="s">
        <v>139</v>
      </c>
      <c r="C14" s="211" t="s">
        <v>138</v>
      </c>
      <c r="D14" s="228">
        <v>8</v>
      </c>
      <c r="E14" s="220">
        <f>'SCHEDULE D'!E14</f>
        <v>0</v>
      </c>
      <c r="F14" s="147">
        <f>'SCHEDULE D'!E21</f>
        <v>0</v>
      </c>
      <c r="G14" s="147">
        <f>'SCHEDULE D'!E28</f>
        <v>0</v>
      </c>
      <c r="H14" s="147">
        <f>'SCHEDULE D'!E35</f>
        <v>0</v>
      </c>
      <c r="I14" s="147">
        <f>'SCHEDULE D'!E42</f>
        <v>0</v>
      </c>
      <c r="J14" s="147">
        <f>'SCHEDULE D'!E49</f>
        <v>0</v>
      </c>
      <c r="K14" s="175">
        <f>'SCHEDULE D'!E56</f>
        <v>0</v>
      </c>
      <c r="L14" s="135">
        <f t="shared" si="0"/>
        <v>0</v>
      </c>
    </row>
    <row r="15" spans="1:13" s="141" customFormat="1" ht="28.05" customHeight="1" x14ac:dyDescent="0.25">
      <c r="A15" s="137">
        <f>Cover!E7</f>
        <v>2021</v>
      </c>
      <c r="B15" s="227" t="s">
        <v>140</v>
      </c>
      <c r="C15" s="211" t="s">
        <v>138</v>
      </c>
      <c r="D15" s="228">
        <v>9</v>
      </c>
      <c r="E15" s="219">
        <f>'SCHEDULE D'!G14</f>
        <v>0</v>
      </c>
      <c r="F15" s="145">
        <f>'SCHEDULE D'!G21</f>
        <v>0</v>
      </c>
      <c r="G15" s="145">
        <f>'SCHEDULE D'!G28</f>
        <v>0</v>
      </c>
      <c r="H15" s="145">
        <f>'SCHEDULE D'!G35</f>
        <v>0</v>
      </c>
      <c r="I15" s="145">
        <f>'SCHEDULE D'!G42</f>
        <v>0</v>
      </c>
      <c r="J15" s="145">
        <f>'SCHEDULE D'!G49</f>
        <v>0</v>
      </c>
      <c r="K15" s="143">
        <f>'SCHEDULE D'!G56</f>
        <v>0</v>
      </c>
      <c r="L15" s="135">
        <f t="shared" si="0"/>
        <v>0</v>
      </c>
    </row>
    <row r="16" spans="1:13" s="141" customFormat="1" ht="27" customHeight="1" x14ac:dyDescent="0.25">
      <c r="A16" s="137">
        <f>Cover!E7</f>
        <v>2021</v>
      </c>
      <c r="B16" s="227" t="s">
        <v>141</v>
      </c>
      <c r="C16" s="138" t="s">
        <v>138</v>
      </c>
      <c r="D16" s="228">
        <v>10</v>
      </c>
      <c r="E16" s="220">
        <f>'SCHEDULE D'!I14</f>
        <v>0</v>
      </c>
      <c r="F16" s="147">
        <f>'SCHEDULE D'!I21</f>
        <v>0</v>
      </c>
      <c r="G16" s="147">
        <f>'SCHEDULE D'!I28</f>
        <v>0</v>
      </c>
      <c r="H16" s="147">
        <f>'SCHEDULE D'!I35</f>
        <v>0</v>
      </c>
      <c r="I16" s="147">
        <f>'SCHEDULE D'!I42</f>
        <v>0</v>
      </c>
      <c r="J16" s="147">
        <f>'SCHEDULE D'!I49</f>
        <v>0</v>
      </c>
      <c r="K16" s="175">
        <f>'SCHEDULE D'!I56</f>
        <v>0</v>
      </c>
      <c r="L16" s="135">
        <f t="shared" si="0"/>
        <v>0</v>
      </c>
    </row>
    <row r="17" spans="1:14" s="141" customFormat="1" ht="27" customHeight="1" x14ac:dyDescent="0.25">
      <c r="A17" s="201">
        <f>Cover!E7</f>
        <v>2021</v>
      </c>
      <c r="B17" s="227" t="s">
        <v>155</v>
      </c>
      <c r="C17" s="212"/>
      <c r="D17" s="241">
        <v>11</v>
      </c>
      <c r="E17" s="207"/>
      <c r="F17" s="196"/>
      <c r="G17" s="196"/>
      <c r="H17" s="196"/>
      <c r="I17" s="196"/>
      <c r="J17" s="196"/>
      <c r="K17" s="196"/>
      <c r="L17" s="196"/>
    </row>
    <row r="18" spans="1:14" s="141" customFormat="1" ht="28.05" customHeight="1" x14ac:dyDescent="0.25">
      <c r="A18" s="197" t="s">
        <v>142</v>
      </c>
      <c r="B18" s="195" t="s">
        <v>154</v>
      </c>
      <c r="C18" s="212"/>
      <c r="D18" s="224"/>
      <c r="E18" s="221"/>
      <c r="F18" s="190"/>
      <c r="G18" s="190"/>
      <c r="H18" s="190"/>
      <c r="I18" s="190"/>
      <c r="J18" s="190"/>
      <c r="K18" s="190"/>
      <c r="L18" s="135">
        <f t="shared" si="0"/>
        <v>0</v>
      </c>
    </row>
    <row r="19" spans="1:14" s="141" customFormat="1" ht="28.05" customHeight="1" x14ac:dyDescent="0.25">
      <c r="A19" s="197"/>
      <c r="B19" s="239" t="s">
        <v>243</v>
      </c>
      <c r="C19" s="243"/>
      <c r="D19" s="224"/>
      <c r="E19" s="221"/>
      <c r="F19" s="190"/>
      <c r="G19" s="190"/>
      <c r="H19" s="190"/>
      <c r="I19" s="190"/>
      <c r="J19" s="190"/>
      <c r="K19" s="190"/>
      <c r="L19" s="135">
        <f t="shared" si="0"/>
        <v>0</v>
      </c>
    </row>
    <row r="20" spans="1:14" s="141" customFormat="1" ht="28.05" customHeight="1" x14ac:dyDescent="0.25">
      <c r="A20" s="280"/>
      <c r="B20" s="198" t="s">
        <v>297</v>
      </c>
      <c r="C20" s="209"/>
      <c r="D20" s="224"/>
      <c r="E20" s="221"/>
      <c r="F20" s="190"/>
      <c r="G20" s="190"/>
      <c r="H20" s="190"/>
      <c r="I20" s="190"/>
      <c r="J20" s="190"/>
      <c r="K20" s="190"/>
      <c r="L20" s="135">
        <f t="shared" si="0"/>
        <v>0</v>
      </c>
    </row>
    <row r="21" spans="1:14" s="141" customFormat="1" ht="28.05" customHeight="1" x14ac:dyDescent="0.25">
      <c r="A21" s="280"/>
      <c r="B21" s="199"/>
      <c r="C21" s="209"/>
      <c r="D21" s="224"/>
      <c r="E21" s="221"/>
      <c r="F21" s="190"/>
      <c r="G21" s="190"/>
      <c r="H21" s="190"/>
      <c r="I21" s="190"/>
      <c r="J21" s="190"/>
      <c r="K21" s="190"/>
      <c r="L21" s="135">
        <f t="shared" si="0"/>
        <v>0</v>
      </c>
    </row>
    <row r="22" spans="1:14" s="141" customFormat="1" ht="28.05" customHeight="1" x14ac:dyDescent="0.25">
      <c r="A22" s="280"/>
      <c r="B22" s="200"/>
      <c r="C22" s="209"/>
      <c r="D22" s="224"/>
      <c r="E22" s="221"/>
      <c r="F22" s="190"/>
      <c r="G22" s="190"/>
      <c r="H22" s="190"/>
      <c r="I22" s="190"/>
      <c r="J22" s="190"/>
      <c r="K22" s="190"/>
      <c r="L22" s="135">
        <f t="shared" si="0"/>
        <v>0</v>
      </c>
    </row>
    <row r="23" spans="1:14" s="141" customFormat="1" ht="28.05" customHeight="1" x14ac:dyDescent="0.25">
      <c r="A23" s="132">
        <f>Cover!E7</f>
        <v>2021</v>
      </c>
      <c r="B23" s="227" t="s">
        <v>143</v>
      </c>
      <c r="C23" s="209"/>
      <c r="D23" s="228">
        <v>12</v>
      </c>
      <c r="E23" s="222">
        <f>SUM(E9:E13)-E14+E15-E16-E18-E20-E21-E22-E19</f>
        <v>2197920.6265454544</v>
      </c>
      <c r="F23" s="148">
        <f>SUM(F9:F13)-F14+F15-F16-F18-F20-F21-F22-F19</f>
        <v>17463918</v>
      </c>
      <c r="G23" s="148">
        <f>SUM(G9:G13)-G14+G15-G16-G18-G20-G21-G22-G19</f>
        <v>0</v>
      </c>
      <c r="H23" s="148">
        <f>SUM(H9:H13)-H14+H15-H16-H18-H20-H21-H22-H19</f>
        <v>0</v>
      </c>
      <c r="I23" s="148">
        <f>SUM(I9+I12+I13)-I14+I15-I16-I18-I20-I21-I22-I19</f>
        <v>0</v>
      </c>
      <c r="J23" s="148">
        <f>SUM(J9:J13)-J14+J15-J16-J18-J20-J21-J22-J19</f>
        <v>1712212.26</v>
      </c>
      <c r="K23" s="148">
        <f>SUM(K9:K13)-K14+K15-K16-K18-K20-K21-K22-K19</f>
        <v>0</v>
      </c>
      <c r="L23" s="135">
        <f>SUM(E23:K23)+1</f>
        <v>21374051.886545457</v>
      </c>
    </row>
    <row r="24" spans="1:14" s="141" customFormat="1" ht="28.05" customHeight="1" x14ac:dyDescent="0.25">
      <c r="A24" s="202">
        <f>Cover!E7</f>
        <v>2021</v>
      </c>
      <c r="B24" s="227" t="s">
        <v>144</v>
      </c>
      <c r="C24" s="213" t="s">
        <v>134</v>
      </c>
      <c r="D24" s="228">
        <v>13</v>
      </c>
      <c r="E24" s="222">
        <f>'SCHEDULE E'!J27</f>
        <v>2197921.3747271998</v>
      </c>
      <c r="F24" s="148">
        <f>'SCHEDULE E'!J35</f>
        <v>17463918.295743801</v>
      </c>
      <c r="G24" s="148">
        <f>'SCHEDULE E'!J40</f>
        <v>0</v>
      </c>
      <c r="H24" s="148">
        <f>'SCHEDULE E'!J45</f>
        <v>0</v>
      </c>
      <c r="I24" s="148">
        <f>'SCHEDULE E'!J50</f>
        <v>0</v>
      </c>
      <c r="J24" s="148">
        <f>'SCHEDULE E'!J57</f>
        <v>1712211.969944</v>
      </c>
      <c r="K24" s="148">
        <f>'SCHEDULE E'!J62</f>
        <v>0</v>
      </c>
      <c r="L24" s="135">
        <f>SUM(E24:K24)</f>
        <v>21374051.640415002</v>
      </c>
    </row>
    <row r="25" spans="1:14" s="128" customFormat="1" ht="13.8" x14ac:dyDescent="0.25">
      <c r="A25" s="129"/>
      <c r="B25" s="184"/>
      <c r="C25" s="150"/>
      <c r="D25" s="150"/>
      <c r="E25" s="151"/>
      <c r="F25" s="152"/>
      <c r="G25" s="152"/>
      <c r="H25" s="149"/>
      <c r="I25" s="149"/>
      <c r="J25" s="149"/>
      <c r="K25" s="149"/>
      <c r="L25" s="149"/>
    </row>
    <row r="26" spans="1:14" s="128" customFormat="1" ht="14.4" thickBot="1" x14ac:dyDescent="0.3">
      <c r="A26" s="129"/>
      <c r="B26" s="149"/>
      <c r="D26" s="225"/>
      <c r="E26" s="153" t="s">
        <v>11</v>
      </c>
      <c r="F26" s="154"/>
      <c r="G26" s="154"/>
      <c r="H26" s="149"/>
      <c r="I26" s="149"/>
      <c r="J26" s="155">
        <f>Cover!E7-1</f>
        <v>2020</v>
      </c>
      <c r="K26" s="155">
        <f>Cover!E7</f>
        <v>2021</v>
      </c>
    </row>
    <row r="27" spans="1:14" s="128" customFormat="1" ht="14.4" thickTop="1" x14ac:dyDescent="0.25">
      <c r="A27" s="129"/>
      <c r="B27" s="156"/>
      <c r="D27" s="226">
        <v>1</v>
      </c>
      <c r="E27" s="157" t="s">
        <v>187</v>
      </c>
      <c r="F27" s="158"/>
      <c r="G27" s="158"/>
      <c r="H27" s="149"/>
      <c r="I27" s="149"/>
      <c r="J27" s="159">
        <f>L7</f>
        <v>20143102.792475201</v>
      </c>
      <c r="K27" s="160">
        <f>L24+L14</f>
        <v>21374051.640415002</v>
      </c>
      <c r="N27" s="157"/>
    </row>
    <row r="28" spans="1:14" s="128" customFormat="1" ht="13.8" x14ac:dyDescent="0.25">
      <c r="A28" s="129"/>
      <c r="B28" s="149"/>
      <c r="D28" s="226">
        <v>2</v>
      </c>
      <c r="E28" s="158" t="s">
        <v>188</v>
      </c>
      <c r="F28" s="158"/>
      <c r="G28" s="158"/>
      <c r="H28" s="149"/>
      <c r="I28" s="149"/>
      <c r="J28" s="161"/>
      <c r="K28" s="162"/>
    </row>
    <row r="29" spans="1:14" s="128" customFormat="1" ht="13.8" x14ac:dyDescent="0.25">
      <c r="A29" s="129"/>
      <c r="B29" s="156"/>
      <c r="D29" s="226">
        <v>3</v>
      </c>
      <c r="E29" s="157" t="s">
        <v>189</v>
      </c>
      <c r="F29" s="158"/>
      <c r="G29" s="158"/>
      <c r="H29" s="149"/>
      <c r="I29" s="149"/>
      <c r="J29" s="163">
        <f>J27+J28</f>
        <v>20143102.792475201</v>
      </c>
      <c r="K29" s="164">
        <f>K27+K28</f>
        <v>21374051.640415002</v>
      </c>
    </row>
    <row r="30" spans="1:14" s="128" customFormat="1" ht="13.8" x14ac:dyDescent="0.25">
      <c r="A30" s="129"/>
      <c r="B30" s="149"/>
      <c r="D30" s="226">
        <v>4</v>
      </c>
      <c r="E30" s="158" t="s">
        <v>190</v>
      </c>
      <c r="F30" s="158"/>
      <c r="G30" s="158"/>
      <c r="H30" s="149"/>
      <c r="I30" s="149"/>
      <c r="J30" s="165"/>
      <c r="K30" s="166">
        <v>0</v>
      </c>
    </row>
    <row r="31" spans="1:14" s="128" customFormat="1" ht="14.4" thickBot="1" x14ac:dyDescent="0.3">
      <c r="A31" s="129"/>
      <c r="B31" s="149"/>
      <c r="D31" s="226">
        <v>5</v>
      </c>
      <c r="E31" s="158" t="s">
        <v>191</v>
      </c>
      <c r="F31" s="158"/>
      <c r="G31" s="158"/>
      <c r="H31" s="149"/>
      <c r="I31" s="149"/>
      <c r="J31" s="167">
        <f>J29-J30</f>
        <v>20143102.792475201</v>
      </c>
      <c r="K31" s="168">
        <f>K29-K30</f>
        <v>21374051.640415002</v>
      </c>
    </row>
    <row r="32" spans="1:14" s="128" customFormat="1" ht="15" thickTop="1" thickBot="1" x14ac:dyDescent="0.3">
      <c r="A32" s="129"/>
      <c r="B32" s="149"/>
      <c r="D32" s="226">
        <v>6</v>
      </c>
      <c r="E32" s="158" t="s">
        <v>192</v>
      </c>
      <c r="F32" s="158"/>
      <c r="G32" s="158"/>
      <c r="H32" s="149"/>
      <c r="I32" s="149"/>
      <c r="J32" s="169">
        <v>0</v>
      </c>
      <c r="K32" s="170">
        <v>0</v>
      </c>
    </row>
    <row r="33" spans="1:12" s="128" customFormat="1" ht="14.4" thickTop="1" x14ac:dyDescent="0.25">
      <c r="A33" s="129"/>
      <c r="B33" s="149"/>
      <c r="C33" s="150"/>
      <c r="D33" s="225"/>
      <c r="E33" s="158"/>
      <c r="F33" s="158"/>
      <c r="G33" s="158"/>
      <c r="H33" s="149"/>
      <c r="I33" s="149"/>
      <c r="J33" s="192"/>
      <c r="K33" s="192"/>
      <c r="L33" s="192"/>
    </row>
    <row r="34" spans="1:12" s="128" customFormat="1" ht="14.4" thickBot="1" x14ac:dyDescent="0.3">
      <c r="A34" s="129"/>
      <c r="B34" s="149"/>
      <c r="C34" s="150"/>
      <c r="D34" s="150"/>
      <c r="E34" s="158"/>
      <c r="F34" s="158"/>
      <c r="G34" s="158"/>
      <c r="H34" s="149"/>
      <c r="I34" s="149"/>
      <c r="J34" s="149"/>
      <c r="K34" s="149"/>
      <c r="L34" s="149"/>
    </row>
    <row r="35" spans="1:12" s="128" customFormat="1" ht="14.4" thickBot="1" x14ac:dyDescent="0.3">
      <c r="A35" s="193"/>
      <c r="B35" s="291" t="s">
        <v>147</v>
      </c>
      <c r="C35" s="291"/>
      <c r="D35" s="291"/>
      <c r="E35" s="291"/>
      <c r="F35" s="291"/>
      <c r="G35" s="291"/>
      <c r="H35" s="291"/>
      <c r="I35" s="291"/>
      <c r="J35" s="291"/>
      <c r="K35" s="291"/>
      <c r="L35" s="291"/>
    </row>
    <row r="36" spans="1:12" s="128" customFormat="1" x14ac:dyDescent="0.25">
      <c r="A36" s="177"/>
      <c r="B36" s="179"/>
      <c r="C36" s="179"/>
      <c r="D36" s="179"/>
      <c r="E36" s="179"/>
      <c r="F36" s="179"/>
      <c r="G36" s="179"/>
      <c r="H36" s="179"/>
      <c r="I36" s="179"/>
      <c r="J36" s="179"/>
      <c r="K36" s="179"/>
      <c r="L36" s="179"/>
    </row>
    <row r="37" spans="1:12" s="128" customFormat="1" ht="13.8" x14ac:dyDescent="0.25">
      <c r="A37" s="177" t="s">
        <v>12</v>
      </c>
      <c r="B37" s="290" t="s">
        <v>145</v>
      </c>
      <c r="C37" s="290"/>
      <c r="D37" s="290"/>
      <c r="E37" s="290"/>
      <c r="F37" s="290"/>
      <c r="G37" s="290"/>
      <c r="H37" s="290"/>
      <c r="I37" s="290"/>
      <c r="J37" s="290"/>
      <c r="K37" s="290"/>
      <c r="L37" s="290"/>
    </row>
    <row r="38" spans="1:12" s="128" customFormat="1" ht="13.8" x14ac:dyDescent="0.25">
      <c r="A38" s="177" t="s">
        <v>13</v>
      </c>
      <c r="B38" s="282" t="s">
        <v>14</v>
      </c>
      <c r="C38" s="282"/>
      <c r="D38" s="282"/>
      <c r="E38" s="282"/>
      <c r="F38" s="282"/>
      <c r="G38" s="282"/>
      <c r="H38" s="282"/>
      <c r="I38" s="282"/>
      <c r="J38" s="282"/>
      <c r="K38" s="282"/>
      <c r="L38" s="282"/>
    </row>
    <row r="39" spans="1:12" s="128" customFormat="1" ht="30" customHeight="1" x14ac:dyDescent="0.25">
      <c r="A39" s="178" t="s">
        <v>49</v>
      </c>
      <c r="B39" s="283" t="s">
        <v>151</v>
      </c>
      <c r="C39" s="283"/>
      <c r="D39" s="283"/>
      <c r="E39" s="283"/>
      <c r="F39" s="283"/>
      <c r="G39" s="283"/>
      <c r="H39" s="283"/>
      <c r="I39" s="283"/>
      <c r="J39" s="283"/>
      <c r="K39" s="283"/>
      <c r="L39" s="283"/>
    </row>
    <row r="40" spans="1:12" s="128" customFormat="1" ht="29.25" customHeight="1" x14ac:dyDescent="0.25">
      <c r="A40" s="171"/>
      <c r="B40" s="284"/>
      <c r="C40" s="284"/>
      <c r="D40" s="284"/>
      <c r="E40" s="285"/>
      <c r="F40" s="285"/>
      <c r="G40" s="285"/>
      <c r="H40" s="285"/>
      <c r="I40" s="285"/>
      <c r="J40" s="285"/>
      <c r="K40" s="285"/>
      <c r="L40" s="285"/>
    </row>
    <row r="41" spans="1:12" ht="13.8" x14ac:dyDescent="0.25">
      <c r="B41" s="99"/>
      <c r="C41" s="173"/>
      <c r="D41" s="173"/>
      <c r="E41" s="99"/>
      <c r="F41" s="99"/>
      <c r="G41" s="99"/>
      <c r="H41" s="99"/>
      <c r="I41" s="99"/>
      <c r="J41" s="99"/>
      <c r="K41" s="99"/>
      <c r="L41" s="99"/>
    </row>
  </sheetData>
  <sheetProtection formatCells="0" formatColumns="0" formatRows="0" insertRows="0" deleteRows="0"/>
  <mergeCells count="11">
    <mergeCell ref="B39:L39"/>
    <mergeCell ref="B40:L40"/>
    <mergeCell ref="C5:C6"/>
    <mergeCell ref="E5:L5"/>
    <mergeCell ref="B37:L37"/>
    <mergeCell ref="B35:L35"/>
    <mergeCell ref="A20:A22"/>
    <mergeCell ref="A1:L1"/>
    <mergeCell ref="A2:L2"/>
    <mergeCell ref="A3:L3"/>
    <mergeCell ref="B38:L38"/>
  </mergeCells>
  <hyperlinks>
    <hyperlink ref="B7" location="AdoptedAdjBudEXCY" display="Adopted/Adjusted Budgeted Expenditures/Expenses*   " xr:uid="{B7129B14-DB3E-4911-8333-6578E3CDCA17}"/>
    <hyperlink ref="B8" location="SchAacutalExp" display="Actual Expenditures/Expenses**   " xr:uid="{2A70FDE5-6A17-485B-B314-B34BB6480970}"/>
    <hyperlink ref="B9" location="SchAFundBalNet" display="Fund Balance/Net Position at July 1*** " xr:uid="{AAFBC181-8173-48C3-BA14-5FF7555956A4}"/>
    <hyperlink ref="B10" location="SchAPrimPropTaxBY" display="Primary Property Tax Levy" xr:uid="{1AAE3B65-BBFA-4D62-9BA1-9616985B9690}"/>
    <hyperlink ref="B11" location="SchASecPropTax" display="Secondary Property Tax Levy" xr:uid="{F6D1D789-DE96-405A-8015-F0C941FF9D64}"/>
    <hyperlink ref="B12" location="SchAestimatedRev" display="Estimated Revenues Other than Property Taxes  " xr:uid="{FE31C051-9689-42CD-95D1-C2158D0C3FA6}"/>
    <hyperlink ref="B13" location="SchAotheFinanSourceUses" display="Other Financing Sources  " xr:uid="{A59DD192-A1ED-463F-A5C9-23EBE81FB71A}"/>
    <hyperlink ref="B14" location="SchAotheFinanSourceUses" display="Other Financing (Uses)   " xr:uid="{2F567AA5-D144-426F-8F61-3D108414AE37}"/>
    <hyperlink ref="B15" location="SchAInterfundTrandInOut" display="Interfund Transfers In   " xr:uid="{020BCDE4-4D25-40C1-A293-702BDFF3FDB5}"/>
    <hyperlink ref="B16" location="SchAInterfundTrandInOut" display="Interfund Transfers (Out)   " xr:uid="{A7A9B30B-2F31-462D-84CD-BFFB2E3D9555}"/>
    <hyperlink ref="B17" location="SchAReducitonAmounts" display="Reduction for Amounts Not Available:" xr:uid="{E70D3C61-261A-4E28-AA2C-A133D2DA768C}"/>
    <hyperlink ref="B23" location="SchATotalFinResource" display="Total Financial Resources Available" xr:uid="{AC1501EB-DFDA-42D0-9115-2051024BB2BD}"/>
    <hyperlink ref="B24" location="SchABudExpBY" display="Budgeted Expenditures/Expenses" xr:uid="{E43A0A7A-DD42-46E6-969C-688BEE843B43}"/>
    <hyperlink ref="D27" location="SchAelc1" display="1." xr:uid="{39A5827F-3928-4425-A4DF-EE8C4924BD90}"/>
    <hyperlink ref="D28" location="SchAelc2" display="2." xr:uid="{93BB6BD7-8078-449C-B4CD-425E7559D1DE}"/>
    <hyperlink ref="D29" location="SchAelc3" display="3." xr:uid="{0E726C03-8AE8-43A1-A592-9F3AA5058D03}"/>
    <hyperlink ref="D30" location="SchAelc4" display="4." xr:uid="{D7922526-79BB-46E4-BBDF-84A637D245D1}"/>
    <hyperlink ref="D31" location="SchAelc5" display="5." xr:uid="{0E7C8B00-E369-4C93-AD0E-44054D57508E}"/>
    <hyperlink ref="D32" location="SchAelc6" display="6." xr:uid="{A47C7B4F-71D6-4541-8816-3C2A0C589AB9}"/>
    <hyperlink ref="D8" location="SchAacutalExp" display="SchAacutalExp" xr:uid="{81A8BB31-8D12-48A3-8213-E26113BD0A54}"/>
    <hyperlink ref="D7" location="AdoptedAdjBudEXCY" display="AdoptedAdjBudEXCY" xr:uid="{2985E520-0067-4DD6-84B4-A3650A083B21}"/>
    <hyperlink ref="D9" location="SchAFundBalNet" display="SchAFundBalNet" xr:uid="{D9F38094-405A-4EDF-9671-93A5EE35249F}"/>
    <hyperlink ref="D10" location="SchAPrimPropTaxBY" display="SchAPrimPropTaxBY" xr:uid="{EAFDAC6D-BC90-472D-AC11-E768A0F50FB9}"/>
    <hyperlink ref="D11" location="SchASecPropTax" display="SchASecPropTax" xr:uid="{0D8C81B1-3FAE-4075-8D2A-5F487D159380}"/>
    <hyperlink ref="D12" location="SchAestimatedRev" display="SchAestimatedRev" xr:uid="{07D030CD-8F28-4B11-890A-5D37881EDF65}"/>
    <hyperlink ref="D13:D14" location="SchAotheFinanSourceUses" display="SchAotheFinanSourceUses" xr:uid="{79CB0576-0415-4294-A701-544469E487E9}"/>
    <hyperlink ref="D15:D16" location="SchAInterfundTrandInOut" display="SchAInterfundTrandInOut" xr:uid="{DD861AD5-59B2-4955-9ADC-BEA17E4B01D8}"/>
    <hyperlink ref="D17" location="SchAReductionAmounts" display="SchAReductionAmounts" xr:uid="{944E4A8D-8F53-4E37-AD3D-934FAF27E6F0}"/>
    <hyperlink ref="D23" location="SchATotalFinResource" display="SchATotalFinResource" xr:uid="{93C0CEB5-ABD0-4BBA-8516-3D8C3324444D}"/>
    <hyperlink ref="D24" location="SchABudExpBY" display="SchABudExpBY" xr:uid="{479E044D-F9C3-48AA-80D0-267C94C26318}"/>
  </hyperlinks>
  <pageMargins left="0.7" right="0.7" top="0.75" bottom="0.75" header="0.3" footer="0.3"/>
  <pageSetup scale="56" orientation="landscape" r:id="rId1"/>
  <headerFooter>
    <oddFooter>&amp;L&amp;"Arial,Bold" 4/19 Arizona Auditor General's Office
&amp;C&amp;"Arial,Bold"SCHEDULE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7"/>
  <sheetViews>
    <sheetView showGridLines="0" showZeros="0" showOutlineSymbols="0" zoomScaleNormal="100" workbookViewId="0">
      <selection activeCell="I5" sqref="I5"/>
    </sheetView>
  </sheetViews>
  <sheetFormatPr defaultColWidth="8.77734375" defaultRowHeight="11.4" x14ac:dyDescent="0.2"/>
  <cols>
    <col min="1" max="4" width="2.77734375" style="2" customWidth="1"/>
    <col min="5" max="5" width="20.5546875" style="2" customWidth="1"/>
    <col min="6" max="6" width="15" style="2" customWidth="1"/>
    <col min="7" max="8" width="2.77734375" style="2" customWidth="1"/>
    <col min="9" max="9" width="17.77734375" style="2" customWidth="1"/>
    <col min="10" max="10" width="2.77734375" style="2" customWidth="1"/>
    <col min="11" max="11" width="17.77734375" style="2" customWidth="1"/>
    <col min="12" max="16384" width="8.77734375" style="2"/>
  </cols>
  <sheetData>
    <row r="1" spans="1:11" ht="15" customHeight="1" x14ac:dyDescent="0.3">
      <c r="A1" s="295" t="str">
        <f>City_Town_of</f>
        <v>TOWN OF FREDONIA TENTATIVE BUDGET</v>
      </c>
      <c r="B1" s="295"/>
      <c r="C1" s="295"/>
      <c r="D1" s="295"/>
      <c r="E1" s="295"/>
      <c r="F1" s="295"/>
      <c r="G1" s="295"/>
      <c r="H1" s="295"/>
      <c r="I1" s="295"/>
      <c r="J1" s="295"/>
      <c r="K1" s="295"/>
    </row>
    <row r="2" spans="1:11" ht="15" customHeight="1" x14ac:dyDescent="0.3">
      <c r="A2" s="295" t="s">
        <v>114</v>
      </c>
      <c r="B2" s="295"/>
      <c r="C2" s="295"/>
      <c r="D2" s="295"/>
      <c r="E2" s="295"/>
      <c r="F2" s="295"/>
      <c r="G2" s="295"/>
      <c r="H2" s="295"/>
      <c r="I2" s="295"/>
      <c r="J2" s="295"/>
      <c r="K2" s="295"/>
    </row>
    <row r="3" spans="1:11" ht="15" customHeight="1" x14ac:dyDescent="0.3">
      <c r="A3" s="296" t="str">
        <f>"Fiscal Year " &amp; Cover!E7</f>
        <v>Fiscal Year 2021</v>
      </c>
      <c r="B3" s="296"/>
      <c r="C3" s="296"/>
      <c r="D3" s="296"/>
      <c r="E3" s="296"/>
      <c r="F3" s="296"/>
      <c r="G3" s="296"/>
      <c r="H3" s="296"/>
      <c r="I3" s="296"/>
      <c r="J3" s="296"/>
      <c r="K3" s="296"/>
    </row>
    <row r="4" spans="1:11" s="50" customFormat="1" ht="13.5" customHeight="1" thickBot="1" x14ac:dyDescent="0.3">
      <c r="A4" s="24"/>
      <c r="B4" s="24"/>
      <c r="C4" s="24"/>
      <c r="D4" s="24"/>
      <c r="E4" s="24"/>
      <c r="F4" s="24"/>
      <c r="G4" s="24"/>
      <c r="H4" s="22"/>
      <c r="I4" s="40">
        <f>Cover!E7-1</f>
        <v>2020</v>
      </c>
      <c r="J4" s="35"/>
      <c r="K4" s="40">
        <f>Cover!E7</f>
        <v>2021</v>
      </c>
    </row>
    <row r="5" spans="1:11" s="50" customFormat="1" ht="30" customHeight="1" thickBot="1" x14ac:dyDescent="0.3">
      <c r="A5" s="229" t="s">
        <v>2</v>
      </c>
      <c r="B5" s="294" t="s">
        <v>103</v>
      </c>
      <c r="C5" s="294"/>
      <c r="D5" s="294"/>
      <c r="E5" s="294"/>
      <c r="F5" s="294"/>
      <c r="G5" s="294"/>
      <c r="H5" s="7" t="s">
        <v>65</v>
      </c>
      <c r="I5" s="51"/>
      <c r="J5" s="7" t="s">
        <v>65</v>
      </c>
      <c r="K5" s="51"/>
    </row>
    <row r="6" spans="1:11" s="50" customFormat="1" ht="13.2" customHeight="1" thickTop="1" x14ac:dyDescent="0.25">
      <c r="A6" s="37"/>
      <c r="B6" s="36"/>
      <c r="C6" s="36"/>
      <c r="D6" s="36"/>
      <c r="E6" s="36"/>
      <c r="F6" s="36"/>
      <c r="G6" s="36"/>
      <c r="H6" s="7"/>
      <c r="I6" s="44"/>
      <c r="J6" s="7"/>
      <c r="K6" s="30"/>
    </row>
    <row r="7" spans="1:11" s="50" customFormat="1" ht="56.25" customHeight="1" thickBot="1" x14ac:dyDescent="0.3">
      <c r="A7" s="229" t="s">
        <v>3</v>
      </c>
      <c r="B7" s="294" t="s">
        <v>104</v>
      </c>
      <c r="C7" s="294"/>
      <c r="D7" s="294"/>
      <c r="E7" s="294"/>
      <c r="F7" s="294"/>
      <c r="G7" s="294"/>
      <c r="H7" s="7" t="s">
        <v>65</v>
      </c>
      <c r="I7" s="51"/>
      <c r="J7" s="5"/>
      <c r="K7" s="45"/>
    </row>
    <row r="8" spans="1:11" s="50" customFormat="1" ht="13.2" customHeight="1" thickTop="1" x14ac:dyDescent="0.25">
      <c r="A8" s="37"/>
      <c r="B8" s="36"/>
      <c r="C8" s="36"/>
      <c r="D8" s="36"/>
      <c r="E8" s="36"/>
      <c r="F8" s="36"/>
      <c r="G8" s="36"/>
      <c r="H8" s="7"/>
      <c r="I8" s="30"/>
      <c r="J8" s="5"/>
      <c r="K8" s="45"/>
    </row>
    <row r="9" spans="1:11" s="50" customFormat="1" ht="13.2" customHeight="1" x14ac:dyDescent="0.25">
      <c r="A9" s="37" t="s">
        <v>4</v>
      </c>
      <c r="B9" s="4" t="s">
        <v>20</v>
      </c>
      <c r="C9" s="4"/>
      <c r="D9" s="4"/>
      <c r="E9" s="4"/>
      <c r="F9" s="4"/>
      <c r="G9" s="4"/>
      <c r="H9" s="56"/>
      <c r="I9" s="25"/>
      <c r="J9" s="5"/>
      <c r="K9" s="25"/>
    </row>
    <row r="10" spans="1:11" s="50" customFormat="1" ht="13.2" customHeight="1" x14ac:dyDescent="0.25">
      <c r="A10" s="37"/>
      <c r="B10" s="244" t="s">
        <v>56</v>
      </c>
      <c r="C10" s="4" t="s">
        <v>57</v>
      </c>
      <c r="D10" s="4"/>
      <c r="E10" s="4"/>
      <c r="F10" s="4"/>
      <c r="G10" s="4"/>
      <c r="H10" s="7" t="s">
        <v>65</v>
      </c>
      <c r="I10" s="52"/>
      <c r="J10" s="5" t="s">
        <v>65</v>
      </c>
      <c r="K10" s="52"/>
    </row>
    <row r="11" spans="1:11" s="50" customFormat="1" ht="13.2" customHeight="1" x14ac:dyDescent="0.25">
      <c r="A11" s="37"/>
      <c r="B11" s="244" t="s">
        <v>58</v>
      </c>
      <c r="C11" s="4" t="s">
        <v>59</v>
      </c>
      <c r="D11" s="4"/>
      <c r="E11" s="4"/>
      <c r="F11" s="4"/>
      <c r="G11" s="4"/>
      <c r="H11" s="7"/>
      <c r="I11" s="54"/>
      <c r="J11" s="7"/>
      <c r="K11" s="54"/>
    </row>
    <row r="12" spans="1:11" s="50" customFormat="1" ht="13.2" customHeight="1" thickBot="1" x14ac:dyDescent="0.3">
      <c r="A12" s="4"/>
      <c r="B12" s="244" t="s">
        <v>51</v>
      </c>
      <c r="C12" s="4" t="s">
        <v>50</v>
      </c>
      <c r="D12" s="4"/>
      <c r="E12" s="4"/>
      <c r="F12" s="4"/>
      <c r="G12" s="4"/>
      <c r="H12" s="7" t="s">
        <v>65</v>
      </c>
      <c r="I12" s="53">
        <f>I10+I11</f>
        <v>0</v>
      </c>
      <c r="J12" s="7" t="s">
        <v>65</v>
      </c>
      <c r="K12" s="53">
        <f>K10+K11</f>
        <v>0</v>
      </c>
    </row>
    <row r="13" spans="1:11" s="50" customFormat="1" ht="13.2" customHeight="1" thickTop="1" x14ac:dyDescent="0.25">
      <c r="A13" s="4"/>
      <c r="B13" s="4"/>
      <c r="C13" s="4"/>
      <c r="D13" s="4"/>
      <c r="E13" s="4"/>
      <c r="F13" s="4"/>
      <c r="G13" s="4"/>
      <c r="H13" s="7"/>
      <c r="I13" s="25"/>
      <c r="J13" s="7"/>
      <c r="K13" s="25"/>
    </row>
    <row r="14" spans="1:11" s="50" customFormat="1" ht="13.2" customHeight="1" x14ac:dyDescent="0.25">
      <c r="A14" s="4" t="s">
        <v>5</v>
      </c>
      <c r="B14" s="4" t="s">
        <v>21</v>
      </c>
      <c r="C14" s="4"/>
      <c r="D14" s="4"/>
      <c r="E14" s="4"/>
      <c r="F14" s="4"/>
      <c r="G14" s="4"/>
      <c r="H14" s="7"/>
      <c r="I14" s="25"/>
      <c r="J14" s="23"/>
      <c r="K14" s="25"/>
    </row>
    <row r="15" spans="1:11" s="50" customFormat="1" ht="13.2" customHeight="1" x14ac:dyDescent="0.25">
      <c r="A15" s="4"/>
      <c r="B15" s="244" t="s">
        <v>60</v>
      </c>
      <c r="C15" s="4" t="s">
        <v>57</v>
      </c>
      <c r="D15" s="4"/>
      <c r="E15" s="4"/>
      <c r="F15" s="4"/>
      <c r="G15" s="4"/>
      <c r="H15" s="7"/>
      <c r="I15" s="25"/>
      <c r="J15" s="23"/>
      <c r="K15" s="25"/>
    </row>
    <row r="16" spans="1:11" s="50" customFormat="1" ht="13.2" customHeight="1" x14ac:dyDescent="0.25">
      <c r="A16" s="4"/>
      <c r="B16" s="4"/>
      <c r="C16" s="4"/>
      <c r="D16" s="99" t="s">
        <v>245</v>
      </c>
      <c r="E16" s="84"/>
      <c r="F16" s="4"/>
      <c r="G16" s="4"/>
      <c r="H16" s="7" t="s">
        <v>65</v>
      </c>
      <c r="I16" s="52"/>
      <c r="J16" s="23"/>
      <c r="K16" s="25"/>
    </row>
    <row r="17" spans="1:24" s="50" customFormat="1" ht="13.2" customHeight="1" x14ac:dyDescent="0.25">
      <c r="A17" s="4"/>
      <c r="B17" s="4"/>
      <c r="C17" s="4"/>
      <c r="D17" s="99" t="s">
        <v>55</v>
      </c>
      <c r="E17" s="4"/>
      <c r="F17" s="4"/>
      <c r="G17" s="4"/>
      <c r="H17" s="7"/>
      <c r="I17" s="54"/>
      <c r="J17" s="23"/>
      <c r="K17" s="25"/>
    </row>
    <row r="18" spans="1:24" s="50" customFormat="1" ht="13.2" customHeight="1" x14ac:dyDescent="0.25">
      <c r="A18" s="4"/>
      <c r="B18" s="4"/>
      <c r="C18" s="4"/>
      <c r="D18" s="99" t="s">
        <v>52</v>
      </c>
      <c r="E18" s="4"/>
      <c r="F18" s="4"/>
      <c r="G18" s="4"/>
      <c r="H18" s="7" t="s">
        <v>65</v>
      </c>
      <c r="I18" s="55">
        <f>SUM(I16:I17)</f>
        <v>0</v>
      </c>
      <c r="J18" s="23"/>
      <c r="K18" s="25"/>
    </row>
    <row r="19" spans="1:24" s="50" customFormat="1" ht="13.2" customHeight="1" x14ac:dyDescent="0.25">
      <c r="A19" s="4"/>
      <c r="B19" s="244" t="s">
        <v>58</v>
      </c>
      <c r="C19" s="4" t="s">
        <v>59</v>
      </c>
      <c r="D19" s="4"/>
      <c r="E19" s="4"/>
      <c r="F19" s="4"/>
      <c r="G19" s="4"/>
      <c r="H19" s="7"/>
      <c r="I19" s="25"/>
      <c r="J19" s="23"/>
      <c r="K19" s="25"/>
    </row>
    <row r="20" spans="1:24" s="50" customFormat="1" ht="13.2" customHeight="1" x14ac:dyDescent="0.25">
      <c r="A20" s="4"/>
      <c r="B20" s="4"/>
      <c r="C20" s="4"/>
      <c r="D20" s="99" t="s">
        <v>245</v>
      </c>
      <c r="E20" s="84"/>
      <c r="F20" s="4"/>
      <c r="G20" s="4"/>
      <c r="H20" s="7" t="s">
        <v>65</v>
      </c>
      <c r="I20" s="52"/>
      <c r="J20" s="23"/>
      <c r="K20" s="25"/>
    </row>
    <row r="21" spans="1:24" s="50" customFormat="1" ht="13.2" customHeight="1" x14ac:dyDescent="0.25">
      <c r="A21" s="4"/>
      <c r="B21" s="4"/>
      <c r="C21" s="4"/>
      <c r="D21" s="99" t="s">
        <v>55</v>
      </c>
      <c r="E21" s="4"/>
      <c r="F21" s="4"/>
      <c r="G21" s="4"/>
      <c r="H21" s="7"/>
      <c r="I21" s="54"/>
      <c r="J21" s="23"/>
      <c r="K21" s="25"/>
    </row>
    <row r="22" spans="1:24" s="50" customFormat="1" ht="13.2" customHeight="1" x14ac:dyDescent="0.25">
      <c r="A22" s="4"/>
      <c r="B22" s="4"/>
      <c r="C22" s="4"/>
      <c r="D22" s="99" t="s">
        <v>53</v>
      </c>
      <c r="E22" s="4"/>
      <c r="F22" s="4"/>
      <c r="G22" s="4"/>
      <c r="H22" s="7" t="s">
        <v>65</v>
      </c>
      <c r="I22" s="55">
        <f>SUM(I20:I21)</f>
        <v>0</v>
      </c>
      <c r="J22" s="23"/>
      <c r="K22" s="25"/>
    </row>
    <row r="23" spans="1:24" s="50" customFormat="1" ht="13.2" customHeight="1" thickBot="1" x14ac:dyDescent="0.3">
      <c r="A23" s="4"/>
      <c r="B23" s="244" t="s">
        <v>61</v>
      </c>
      <c r="C23" s="4" t="s">
        <v>62</v>
      </c>
      <c r="D23" s="4"/>
      <c r="E23" s="4"/>
      <c r="F23" s="4"/>
      <c r="G23" s="4"/>
      <c r="H23" s="7" t="s">
        <v>65</v>
      </c>
      <c r="I23" s="53">
        <f>I18+I22</f>
        <v>0</v>
      </c>
      <c r="J23" s="22"/>
      <c r="K23" s="25"/>
    </row>
    <row r="24" spans="1:24" s="50" customFormat="1" ht="13.2" customHeight="1" thickTop="1" x14ac:dyDescent="0.25">
      <c r="A24" s="4"/>
      <c r="B24" s="4"/>
      <c r="C24" s="4"/>
      <c r="D24" s="4"/>
      <c r="E24" s="4"/>
      <c r="F24" s="4"/>
      <c r="G24" s="4"/>
      <c r="H24" s="24"/>
      <c r="I24" s="25"/>
      <c r="J24" s="22"/>
      <c r="K24" s="25"/>
    </row>
    <row r="25" spans="1:24" s="50" customFormat="1" ht="13.2" customHeight="1" x14ac:dyDescent="0.25">
      <c r="A25" s="4" t="s">
        <v>6</v>
      </c>
      <c r="B25" s="4" t="s">
        <v>22</v>
      </c>
      <c r="C25" s="4"/>
      <c r="D25" s="4"/>
      <c r="E25" s="4"/>
      <c r="F25" s="4"/>
      <c r="G25" s="4"/>
      <c r="H25" s="22"/>
      <c r="I25" s="25"/>
      <c r="J25" s="25"/>
      <c r="K25" s="25"/>
    </row>
    <row r="26" spans="1:24" s="50" customFormat="1" ht="13.2" customHeight="1" x14ac:dyDescent="0.25">
      <c r="A26" s="4"/>
      <c r="B26" s="244" t="s">
        <v>56</v>
      </c>
      <c r="C26" s="4" t="s">
        <v>63</v>
      </c>
      <c r="D26" s="4"/>
      <c r="E26" s="4"/>
      <c r="F26" s="4"/>
      <c r="G26" s="4"/>
      <c r="H26" s="24"/>
      <c r="I26" s="26"/>
      <c r="J26" s="26"/>
      <c r="K26" s="26"/>
    </row>
    <row r="27" spans="1:24" s="50" customFormat="1" ht="13.2" customHeight="1" x14ac:dyDescent="0.25">
      <c r="A27" s="24"/>
      <c r="B27" s="4"/>
      <c r="C27" s="4"/>
      <c r="D27" s="99" t="s">
        <v>23</v>
      </c>
      <c r="E27" s="4"/>
      <c r="F27" s="4"/>
      <c r="G27" s="4"/>
      <c r="H27" s="24"/>
      <c r="I27" s="42"/>
      <c r="J27" s="26"/>
      <c r="K27" s="42"/>
    </row>
    <row r="28" spans="1:24" s="50" customFormat="1" ht="13.2" customHeight="1" x14ac:dyDescent="0.25">
      <c r="A28" s="24"/>
      <c r="B28" s="4"/>
      <c r="C28" s="4"/>
      <c r="D28" s="99" t="s">
        <v>24</v>
      </c>
      <c r="E28" s="4"/>
      <c r="F28" s="4"/>
      <c r="G28" s="4"/>
      <c r="H28" s="24"/>
      <c r="I28" s="42"/>
      <c r="J28" s="26"/>
      <c r="K28" s="42"/>
    </row>
    <row r="29" spans="1:24" s="50" customFormat="1" ht="13.2" customHeight="1" thickBot="1" x14ac:dyDescent="0.3">
      <c r="A29" s="24"/>
      <c r="B29" s="4"/>
      <c r="C29" s="4"/>
      <c r="D29" s="99" t="s">
        <v>54</v>
      </c>
      <c r="E29" s="4"/>
      <c r="F29" s="4"/>
      <c r="G29" s="4"/>
      <c r="H29" s="24"/>
      <c r="I29" s="43">
        <f>I27+I28</f>
        <v>0</v>
      </c>
      <c r="J29" s="26"/>
      <c r="K29" s="43">
        <f>K27+K28</f>
        <v>0</v>
      </c>
    </row>
    <row r="30" spans="1:24" s="50" customFormat="1" ht="13.2" customHeight="1" thickTop="1" x14ac:dyDescent="0.25">
      <c r="A30" s="24"/>
      <c r="B30" s="244" t="s">
        <v>64</v>
      </c>
      <c r="C30" s="20" t="s">
        <v>70</v>
      </c>
      <c r="P30" s="297"/>
      <c r="Q30" s="297"/>
      <c r="R30" s="297"/>
      <c r="S30" s="297"/>
      <c r="T30" s="297"/>
      <c r="U30" s="297"/>
      <c r="V30" s="297"/>
      <c r="W30" s="297"/>
      <c r="X30" s="297"/>
    </row>
    <row r="31" spans="1:24" s="50" customFormat="1" ht="13.2" customHeight="1" x14ac:dyDescent="0.25">
      <c r="A31" s="24"/>
      <c r="B31" s="38"/>
      <c r="D31" s="71" t="s">
        <v>75</v>
      </c>
      <c r="P31" s="292"/>
      <c r="Q31" s="292"/>
      <c r="R31" s="39"/>
      <c r="S31" s="64"/>
      <c r="T31" s="64"/>
      <c r="U31" s="24"/>
      <c r="V31" s="69"/>
    </row>
    <row r="32" spans="1:24" s="50" customFormat="1" ht="13.2" customHeight="1" x14ac:dyDescent="0.25">
      <c r="A32" s="24"/>
      <c r="B32" s="4"/>
      <c r="C32" s="4"/>
      <c r="D32" s="293" t="s">
        <v>71</v>
      </c>
      <c r="E32" s="293"/>
      <c r="F32" s="70"/>
      <c r="G32" s="37" t="s">
        <v>72</v>
      </c>
      <c r="H32" s="24"/>
      <c r="I32" s="26"/>
      <c r="J32" s="26"/>
      <c r="K32" s="26"/>
    </row>
    <row r="33" spans="1:11" s="50" customFormat="1" ht="13.2" customHeight="1" x14ac:dyDescent="0.25">
      <c r="A33" s="24"/>
      <c r="B33" s="4"/>
      <c r="C33" s="4"/>
      <c r="D33" s="37" t="s">
        <v>74</v>
      </c>
      <c r="E33" s="68"/>
      <c r="F33" s="4"/>
      <c r="G33" s="4"/>
      <c r="H33" s="24"/>
      <c r="I33" s="26"/>
      <c r="J33" s="26"/>
      <c r="K33" s="26"/>
    </row>
    <row r="34" spans="1:11" s="50" customFormat="1" ht="13.2" customHeight="1" x14ac:dyDescent="0.25">
      <c r="A34" s="24"/>
      <c r="B34" s="4"/>
      <c r="C34" s="4"/>
      <c r="D34" s="37" t="s">
        <v>73</v>
      </c>
      <c r="E34" s="68"/>
      <c r="F34" s="4"/>
      <c r="G34" s="4"/>
      <c r="H34" s="24"/>
      <c r="I34" s="26"/>
      <c r="J34" s="26"/>
      <c r="K34" s="26"/>
    </row>
    <row r="35" spans="1:11" s="50" customFormat="1" ht="13.2" customHeight="1" x14ac:dyDescent="0.25">
      <c r="A35" s="24"/>
      <c r="B35" s="4"/>
      <c r="C35" s="4"/>
      <c r="D35" s="4"/>
      <c r="E35" s="4"/>
      <c r="F35" s="4"/>
      <c r="G35" s="4"/>
      <c r="H35" s="24"/>
      <c r="I35" s="26"/>
      <c r="J35" s="26"/>
      <c r="K35" s="26"/>
    </row>
    <row r="36" spans="1:11" s="50" customFormat="1" ht="30" customHeight="1" x14ac:dyDescent="0.25">
      <c r="A36" s="57" t="s">
        <v>12</v>
      </c>
      <c r="B36" s="294" t="s">
        <v>66</v>
      </c>
      <c r="C36" s="294"/>
      <c r="D36" s="294"/>
      <c r="E36" s="294"/>
      <c r="F36" s="294"/>
      <c r="G36" s="294"/>
      <c r="H36" s="294"/>
      <c r="I36" s="294"/>
      <c r="J36" s="294"/>
      <c r="K36" s="294"/>
    </row>
    <row r="37" spans="1:11" s="50" customFormat="1" ht="13.5" customHeight="1" x14ac:dyDescent="0.25"/>
  </sheetData>
  <sheetProtection sheet="1" formatCells="0" formatColumns="0" formatRows="0" insertRows="0" deleteRows="0"/>
  <mergeCells count="9">
    <mergeCell ref="P31:Q31"/>
    <mergeCell ref="D32:E32"/>
    <mergeCell ref="B36:K36"/>
    <mergeCell ref="B7:G7"/>
    <mergeCell ref="A1:K1"/>
    <mergeCell ref="A2:K2"/>
    <mergeCell ref="A3:K3"/>
    <mergeCell ref="B5:G5"/>
    <mergeCell ref="P30:X30"/>
  </mergeCells>
  <phoneticPr fontId="13" type="noConversion"/>
  <hyperlinks>
    <hyperlink ref="A5" location="SchB1" display="1." xr:uid="{0BE9672C-BDEE-492C-9175-4647A65B5C63}"/>
    <hyperlink ref="A7" location="SchB2" display="2." xr:uid="{0B9C8B82-51ED-473B-912E-DF0B83059D6A}"/>
    <hyperlink ref="B10" location="SchB3A" display="A.  " xr:uid="{F74DD5CB-50EB-498B-810D-678CA8EF90C2}"/>
    <hyperlink ref="B11" location="SchB3B" display="B. " xr:uid="{E88D4D2D-3F48-4CC8-91A5-4C8A22F0F6A7}"/>
    <hyperlink ref="B12" location="SchB3C" display="C." xr:uid="{DD084341-91BF-4E39-9699-EEB2D1F4B115}"/>
    <hyperlink ref="B23" location="SchBC" display="C. " xr:uid="{284FA86A-B1F7-483B-AAB2-0B2DD85F3F0E}"/>
    <hyperlink ref="B30" location="SchB5B" display="B.  " xr:uid="{3EB483AD-3336-48EC-B6DB-755218DB2BB1}"/>
    <hyperlink ref="B15" location="SchB4A1" display="A. " xr:uid="{8B67FAE4-F9C1-42F1-9CD9-E5E28A20BBDC}"/>
    <hyperlink ref="B19" location="SchB4B1" display="B. " xr:uid="{A657E6B0-278F-43C6-9B77-46DF5CDACC03}"/>
    <hyperlink ref="B26" location="SchB5A1" display="A.  " xr:uid="{B069BC92-55B4-4F28-ADF6-3E0DC9CDD78F}"/>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4 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129"/>
  <sheetViews>
    <sheetView showGridLines="0" showZeros="0" showOutlineSymbols="0" topLeftCell="A82" zoomScaleNormal="100" workbookViewId="0">
      <selection activeCell="M94" sqref="M94"/>
    </sheetView>
  </sheetViews>
  <sheetFormatPr defaultColWidth="8.77734375" defaultRowHeight="11.4" x14ac:dyDescent="0.2"/>
  <cols>
    <col min="1" max="2" width="2.77734375" style="1" customWidth="1"/>
    <col min="3" max="3" width="43.21875" style="1" customWidth="1"/>
    <col min="4" max="4" width="2.77734375" style="1" customWidth="1"/>
    <col min="5" max="5" width="18.21875" style="1" customWidth="1"/>
    <col min="6" max="6" width="2.77734375" style="1" customWidth="1"/>
    <col min="7" max="7" width="18.21875" style="1" customWidth="1"/>
    <col min="8" max="8" width="2.77734375" style="1" customWidth="1"/>
    <col min="9" max="9" width="18.21875" style="1" customWidth="1"/>
    <col min="10" max="15" width="8.77734375" style="1"/>
    <col min="16" max="16" width="6.77734375" style="1" customWidth="1"/>
    <col min="17" max="17" width="8.77734375" style="1" customWidth="1"/>
    <col min="18" max="18" width="6.77734375" style="1" customWidth="1"/>
    <col min="19" max="19" width="5.77734375" style="1" customWidth="1"/>
    <col min="20" max="20" width="6.77734375" style="1" customWidth="1"/>
    <col min="21" max="16384" width="8.77734375" style="1"/>
  </cols>
  <sheetData>
    <row r="1" spans="1:9" s="14" customFormat="1" ht="15" customHeight="1" x14ac:dyDescent="0.3">
      <c r="A1" s="299" t="str">
        <f>City_Town_of</f>
        <v>TOWN OF FREDONIA TENTATIVE BUDGET</v>
      </c>
      <c r="B1" s="299"/>
      <c r="C1" s="299"/>
      <c r="D1" s="299"/>
      <c r="E1" s="299"/>
      <c r="F1" s="299"/>
      <c r="G1" s="299"/>
      <c r="H1" s="299"/>
      <c r="I1" s="299"/>
    </row>
    <row r="2" spans="1:9" s="14" customFormat="1" ht="15" customHeight="1" x14ac:dyDescent="0.3">
      <c r="A2" s="295" t="s">
        <v>116</v>
      </c>
      <c r="B2" s="299"/>
      <c r="C2" s="299"/>
      <c r="D2" s="299"/>
      <c r="E2" s="299"/>
      <c r="F2" s="299"/>
      <c r="G2" s="299"/>
      <c r="H2" s="299"/>
      <c r="I2" s="299"/>
    </row>
    <row r="3" spans="1:9" s="14" customFormat="1" ht="16.95" customHeight="1" x14ac:dyDescent="0.3">
      <c r="A3" s="300" t="str">
        <f>"Fiscal Year " &amp; Cover!E7</f>
        <v>Fiscal Year 2021</v>
      </c>
      <c r="B3" s="300"/>
      <c r="C3" s="300"/>
      <c r="D3" s="300"/>
      <c r="E3" s="300"/>
      <c r="F3" s="300"/>
      <c r="G3" s="300"/>
      <c r="H3" s="300"/>
      <c r="I3" s="300"/>
    </row>
    <row r="4" spans="1:9" ht="10.199999999999999" customHeight="1" x14ac:dyDescent="0.3">
      <c r="A4" s="73"/>
      <c r="B4" s="73"/>
      <c r="C4" s="74"/>
      <c r="D4" s="75"/>
      <c r="E4" s="76"/>
      <c r="F4" s="75"/>
      <c r="G4" s="76"/>
      <c r="H4" s="75"/>
      <c r="I4" s="76"/>
    </row>
    <row r="5" spans="1:9" s="28" customFormat="1" ht="29.25" customHeight="1" x14ac:dyDescent="0.25">
      <c r="A5" s="301" t="s">
        <v>25</v>
      </c>
      <c r="B5" s="301"/>
      <c r="C5" s="301"/>
      <c r="D5" s="77"/>
      <c r="E5" s="230" t="s">
        <v>85</v>
      </c>
      <c r="F5" s="77"/>
      <c r="G5" s="230" t="s">
        <v>86</v>
      </c>
      <c r="H5" s="77"/>
      <c r="I5" s="230" t="s">
        <v>85</v>
      </c>
    </row>
    <row r="6" spans="1:9" s="28" customFormat="1" ht="15.75" customHeight="1" thickBot="1" x14ac:dyDescent="0.3">
      <c r="A6" s="232"/>
      <c r="B6" s="232"/>
      <c r="C6" s="232"/>
      <c r="D6" s="27"/>
      <c r="E6" s="231">
        <f>Cover!E7-1</f>
        <v>2020</v>
      </c>
      <c r="F6" s="27"/>
      <c r="G6" s="231">
        <f>Cover!E7-1</f>
        <v>2020</v>
      </c>
      <c r="H6" s="27"/>
      <c r="I6" s="231">
        <f>Cover!E7</f>
        <v>2021</v>
      </c>
    </row>
    <row r="7" spans="1:9" s="6" customFormat="1" ht="18" customHeight="1" x14ac:dyDescent="0.25">
      <c r="A7" s="15" t="s">
        <v>26</v>
      </c>
      <c r="B7" s="4"/>
      <c r="C7" s="4"/>
      <c r="D7" s="5"/>
      <c r="E7" s="41"/>
      <c r="F7" s="5"/>
      <c r="G7" s="41"/>
      <c r="H7" s="5"/>
      <c r="I7" s="41"/>
    </row>
    <row r="8" spans="1:9" s="20" customFormat="1" ht="8.1" customHeight="1" x14ac:dyDescent="0.25">
      <c r="A8" s="24"/>
      <c r="B8" s="24"/>
      <c r="C8" s="24"/>
      <c r="D8" s="23"/>
      <c r="E8" s="25"/>
      <c r="F8" s="23"/>
      <c r="G8" s="25"/>
      <c r="H8" s="23"/>
      <c r="I8" s="25"/>
    </row>
    <row r="9" spans="1:9" s="20" customFormat="1" ht="13.2" customHeight="1" x14ac:dyDescent="0.25">
      <c r="A9" s="24"/>
      <c r="B9" s="18" t="s">
        <v>27</v>
      </c>
      <c r="C9" s="24"/>
      <c r="D9" s="23"/>
      <c r="E9" s="25"/>
      <c r="F9" s="23"/>
      <c r="G9" s="25"/>
      <c r="H9" s="23"/>
      <c r="I9" s="25"/>
    </row>
    <row r="10" spans="1:9" s="20" customFormat="1" ht="13.5" customHeight="1" x14ac:dyDescent="0.25">
      <c r="A10" s="24"/>
      <c r="B10" s="24"/>
      <c r="C10" s="29" t="s">
        <v>326</v>
      </c>
      <c r="D10" s="23" t="s">
        <v>65</v>
      </c>
      <c r="E10" s="58">
        <v>409881.2165333333</v>
      </c>
      <c r="F10" s="23" t="s">
        <v>65</v>
      </c>
      <c r="G10" s="58">
        <v>516021.80727272725</v>
      </c>
      <c r="H10" s="23" t="s">
        <v>65</v>
      </c>
      <c r="I10" s="58">
        <v>464419.62654545455</v>
      </c>
    </row>
    <row r="11" spans="1:9" s="20" customFormat="1" ht="13.2" customHeight="1" x14ac:dyDescent="0.25">
      <c r="A11" s="24"/>
      <c r="B11" s="24"/>
      <c r="C11" s="29" t="s">
        <v>346</v>
      </c>
      <c r="D11" s="23"/>
      <c r="E11" s="58">
        <v>2688</v>
      </c>
      <c r="F11" s="23"/>
      <c r="G11" s="58">
        <v>2688</v>
      </c>
      <c r="H11" s="23"/>
      <c r="I11" s="58">
        <v>2688</v>
      </c>
    </row>
    <row r="12" spans="1:9" s="20" customFormat="1" ht="13.5" customHeight="1" x14ac:dyDescent="0.25">
      <c r="A12" s="24"/>
      <c r="B12" s="24"/>
      <c r="C12" s="29"/>
      <c r="D12" s="23"/>
      <c r="E12" s="58"/>
      <c r="F12" s="23"/>
      <c r="G12" s="58"/>
      <c r="H12" s="23"/>
      <c r="I12" s="58"/>
    </row>
    <row r="13" spans="1:9" s="20" customFormat="1" ht="13.5" customHeight="1" x14ac:dyDescent="0.25">
      <c r="A13" s="24"/>
      <c r="B13" s="24"/>
      <c r="C13" s="29"/>
      <c r="D13" s="23"/>
      <c r="E13" s="58"/>
      <c r="F13" s="23"/>
      <c r="G13" s="58"/>
      <c r="H13" s="23"/>
      <c r="I13" s="58"/>
    </row>
    <row r="14" spans="1:9" s="20" customFormat="1" ht="8.1" customHeight="1" x14ac:dyDescent="0.25">
      <c r="A14" s="24"/>
      <c r="B14" s="24"/>
      <c r="C14" s="24"/>
      <c r="D14" s="23"/>
      <c r="E14" s="25"/>
      <c r="F14" s="23"/>
      <c r="G14" s="25"/>
      <c r="H14" s="23"/>
      <c r="I14" s="25"/>
    </row>
    <row r="15" spans="1:9" s="20" customFormat="1" ht="13.2" customHeight="1" x14ac:dyDescent="0.25">
      <c r="A15" s="24"/>
      <c r="B15" s="18" t="s">
        <v>28</v>
      </c>
      <c r="C15" s="24"/>
      <c r="D15" s="23"/>
      <c r="E15" s="25"/>
      <c r="F15" s="23"/>
      <c r="G15" s="25"/>
      <c r="H15" s="23"/>
      <c r="I15" s="25"/>
    </row>
    <row r="16" spans="1:9" s="20" customFormat="1" ht="13.5" customHeight="1" x14ac:dyDescent="0.25">
      <c r="A16" s="24"/>
      <c r="B16" s="24"/>
      <c r="C16" s="29" t="s">
        <v>328</v>
      </c>
      <c r="D16" s="23"/>
      <c r="E16" s="58">
        <v>3100</v>
      </c>
      <c r="F16" s="23"/>
      <c r="G16" s="58">
        <v>3000</v>
      </c>
      <c r="H16" s="23"/>
      <c r="I16" s="58">
        <v>3100</v>
      </c>
    </row>
    <row r="17" spans="1:22" s="20" customFormat="1" ht="13.5" customHeight="1" x14ac:dyDescent="0.25">
      <c r="A17" s="24"/>
      <c r="B17" s="24"/>
      <c r="C17" s="29" t="s">
        <v>329</v>
      </c>
      <c r="D17" s="23"/>
      <c r="E17" s="58">
        <v>13000</v>
      </c>
      <c r="F17" s="23"/>
      <c r="G17" s="58">
        <v>9000</v>
      </c>
      <c r="H17" s="23"/>
      <c r="I17" s="58">
        <v>13000</v>
      </c>
      <c r="U17" s="91"/>
      <c r="V17" s="91"/>
    </row>
    <row r="18" spans="1:22" s="20" customFormat="1" ht="13.5" customHeight="1" x14ac:dyDescent="0.25">
      <c r="A18" s="24"/>
      <c r="B18" s="24"/>
      <c r="C18" s="29" t="s">
        <v>330</v>
      </c>
      <c r="D18" s="23"/>
      <c r="E18" s="58">
        <v>200</v>
      </c>
      <c r="F18" s="23"/>
      <c r="G18" s="58">
        <v>300</v>
      </c>
      <c r="H18" s="23"/>
      <c r="I18" s="58">
        <v>300</v>
      </c>
    </row>
    <row r="19" spans="1:22" s="20" customFormat="1" ht="13.5" customHeight="1" x14ac:dyDescent="0.25">
      <c r="A19" s="24"/>
      <c r="B19" s="24"/>
      <c r="C19" s="29"/>
      <c r="D19" s="23"/>
      <c r="E19" s="58"/>
      <c r="F19" s="23"/>
      <c r="G19" s="58"/>
      <c r="H19" s="23"/>
      <c r="I19" s="58"/>
    </row>
    <row r="20" spans="1:22" s="20" customFormat="1" ht="8.1" customHeight="1" x14ac:dyDescent="0.25">
      <c r="A20" s="24"/>
      <c r="B20" s="25"/>
      <c r="C20" s="25"/>
      <c r="D20" s="23"/>
      <c r="E20" s="25"/>
      <c r="F20" s="23"/>
      <c r="G20" s="25"/>
      <c r="H20" s="23"/>
      <c r="I20" s="25"/>
    </row>
    <row r="21" spans="1:22" s="20" customFormat="1" ht="13.5" customHeight="1" x14ac:dyDescent="0.25">
      <c r="A21" s="24"/>
      <c r="B21" s="18" t="s">
        <v>29</v>
      </c>
      <c r="C21" s="24"/>
      <c r="D21" s="23"/>
      <c r="E21" s="25"/>
      <c r="F21" s="23"/>
      <c r="G21" s="25"/>
      <c r="H21" s="23"/>
      <c r="I21" s="25"/>
    </row>
    <row r="22" spans="1:22" s="20" customFormat="1" ht="13.5" customHeight="1" x14ac:dyDescent="0.25">
      <c r="A22" s="24"/>
      <c r="B22" s="24"/>
      <c r="C22" s="29" t="s">
        <v>349</v>
      </c>
      <c r="D22" s="23"/>
      <c r="E22" s="58">
        <v>61000</v>
      </c>
      <c r="F22" s="23"/>
      <c r="G22" s="58">
        <v>67407.738947368431</v>
      </c>
      <c r="H22" s="23"/>
      <c r="I22" s="58">
        <v>67721</v>
      </c>
    </row>
    <row r="23" spans="1:22" s="20" customFormat="1" ht="13.5" customHeight="1" x14ac:dyDescent="0.25">
      <c r="A23" s="24"/>
      <c r="B23" s="24"/>
      <c r="C23" s="29" t="s">
        <v>350</v>
      </c>
      <c r="D23" s="23"/>
      <c r="E23" s="58">
        <v>23400</v>
      </c>
      <c r="F23" s="23"/>
      <c r="G23" s="58">
        <v>42043</v>
      </c>
      <c r="H23" s="23"/>
      <c r="I23" s="58">
        <v>42043</v>
      </c>
    </row>
    <row r="24" spans="1:22" s="20" customFormat="1" ht="13.5" customHeight="1" x14ac:dyDescent="0.25">
      <c r="A24" s="24"/>
      <c r="B24" s="24"/>
      <c r="C24" s="29" t="s">
        <v>327</v>
      </c>
      <c r="D24" s="23"/>
      <c r="E24" s="58">
        <v>131000</v>
      </c>
      <c r="F24" s="23"/>
      <c r="G24" s="58">
        <v>147585.41333333333</v>
      </c>
      <c r="H24" s="23"/>
      <c r="I24" s="58">
        <v>54080</v>
      </c>
    </row>
    <row r="25" spans="1:22" s="20" customFormat="1" ht="13.5" customHeight="1" x14ac:dyDescent="0.25">
      <c r="A25" s="24"/>
      <c r="B25" s="24"/>
      <c r="C25" s="29" t="s">
        <v>351</v>
      </c>
      <c r="D25" s="23"/>
      <c r="E25" s="58">
        <v>193972</v>
      </c>
      <c r="F25" s="23"/>
      <c r="G25" s="58">
        <v>193971.72000000003</v>
      </c>
      <c r="H25" s="23"/>
      <c r="I25" s="58">
        <v>214371</v>
      </c>
    </row>
    <row r="26" spans="1:22" s="20" customFormat="1" ht="13.5" customHeight="1" x14ac:dyDescent="0.25">
      <c r="A26" s="24"/>
      <c r="B26" s="24"/>
      <c r="C26" s="29" t="s">
        <v>380</v>
      </c>
      <c r="D26" s="23"/>
      <c r="E26" s="58">
        <v>0</v>
      </c>
      <c r="F26" s="23"/>
      <c r="G26" s="58"/>
      <c r="H26" s="23"/>
      <c r="I26" s="58"/>
    </row>
    <row r="27" spans="1:22" s="20" customFormat="1" ht="8.1" customHeight="1" x14ac:dyDescent="0.25">
      <c r="A27" s="24"/>
      <c r="B27" s="24"/>
      <c r="C27" s="24"/>
      <c r="D27" s="23"/>
      <c r="E27" s="25"/>
      <c r="F27" s="23"/>
      <c r="G27" s="72"/>
      <c r="H27" s="23"/>
      <c r="I27" s="25"/>
    </row>
    <row r="28" spans="1:22" s="20" customFormat="1" ht="13.5" customHeight="1" x14ac:dyDescent="0.25">
      <c r="A28" s="24"/>
      <c r="B28" s="18" t="s">
        <v>30</v>
      </c>
      <c r="C28" s="24"/>
      <c r="D28" s="23"/>
      <c r="E28" s="25"/>
      <c r="F28" s="23"/>
      <c r="G28" s="25"/>
      <c r="H28" s="23"/>
      <c r="I28" s="25"/>
    </row>
    <row r="29" spans="1:22" s="20" customFormat="1" ht="13.5" customHeight="1" x14ac:dyDescent="0.25">
      <c r="A29" s="24"/>
      <c r="B29" s="24"/>
      <c r="C29" s="29" t="s">
        <v>331</v>
      </c>
      <c r="D29" s="23"/>
      <c r="E29" s="58">
        <v>175</v>
      </c>
      <c r="F29" s="23"/>
      <c r="G29" s="58">
        <v>35</v>
      </c>
      <c r="H29" s="23"/>
      <c r="I29" s="58">
        <v>100</v>
      </c>
    </row>
    <row r="30" spans="1:22" s="20" customFormat="1" ht="13.5" customHeight="1" x14ac:dyDescent="0.25">
      <c r="A30" s="24"/>
      <c r="B30" s="24"/>
      <c r="C30" s="29" t="s">
        <v>332</v>
      </c>
      <c r="D30" s="23"/>
      <c r="E30" s="58">
        <v>200</v>
      </c>
      <c r="F30" s="23"/>
      <c r="G30" s="58">
        <v>300</v>
      </c>
      <c r="H30" s="23"/>
      <c r="I30" s="58">
        <v>300</v>
      </c>
    </row>
    <row r="31" spans="1:22" s="20" customFormat="1" ht="13.5" customHeight="1" x14ac:dyDescent="0.25">
      <c r="A31" s="24"/>
      <c r="B31" s="24"/>
      <c r="C31" s="29" t="s">
        <v>333</v>
      </c>
      <c r="D31" s="23"/>
      <c r="E31" s="58">
        <v>6000</v>
      </c>
      <c r="F31" s="23"/>
      <c r="G31" s="58">
        <v>4004</v>
      </c>
      <c r="H31" s="23"/>
      <c r="I31" s="58">
        <v>6000</v>
      </c>
    </row>
    <row r="32" spans="1:22" s="20" customFormat="1" ht="13.5" customHeight="1" x14ac:dyDescent="0.25">
      <c r="A32" s="24"/>
      <c r="B32" s="24"/>
      <c r="C32" s="29" t="s">
        <v>334</v>
      </c>
      <c r="D32" s="23"/>
      <c r="E32" s="58">
        <v>2000</v>
      </c>
      <c r="F32" s="23"/>
      <c r="G32" s="58">
        <v>2700</v>
      </c>
      <c r="H32" s="23"/>
      <c r="I32" s="58">
        <v>3500</v>
      </c>
    </row>
    <row r="33" spans="1:9" s="20" customFormat="1" ht="13.5" customHeight="1" x14ac:dyDescent="0.25">
      <c r="A33" s="24"/>
      <c r="B33" s="24"/>
      <c r="C33" s="29" t="s">
        <v>335</v>
      </c>
      <c r="D33" s="23"/>
      <c r="E33" s="58">
        <v>6000</v>
      </c>
      <c r="F33" s="23"/>
      <c r="G33" s="58">
        <v>6000</v>
      </c>
      <c r="H33" s="23"/>
      <c r="I33" s="58">
        <v>6000</v>
      </c>
    </row>
    <row r="34" spans="1:9" s="20" customFormat="1" ht="13.2" customHeight="1" x14ac:dyDescent="0.25">
      <c r="A34" s="24"/>
      <c r="B34" s="24"/>
      <c r="C34" s="24"/>
      <c r="D34" s="23"/>
      <c r="E34" s="25"/>
      <c r="F34" s="23"/>
      <c r="G34" s="25"/>
      <c r="H34" s="23"/>
      <c r="I34" s="25"/>
    </row>
    <row r="35" spans="1:9" s="20" customFormat="1" ht="13.5" customHeight="1" x14ac:dyDescent="0.25">
      <c r="A35" s="24"/>
      <c r="B35" s="18" t="s">
        <v>31</v>
      </c>
      <c r="C35" s="24"/>
      <c r="D35" s="23"/>
      <c r="E35" s="25"/>
      <c r="F35" s="23"/>
      <c r="G35" s="25"/>
      <c r="H35" s="23"/>
      <c r="I35" s="25"/>
    </row>
    <row r="36" spans="1:9" s="20" customFormat="1" ht="13.5" customHeight="1" x14ac:dyDescent="0.25">
      <c r="A36" s="24"/>
      <c r="B36" s="24"/>
      <c r="C36" s="29" t="s">
        <v>336</v>
      </c>
      <c r="D36" s="23"/>
      <c r="E36" s="58">
        <v>65000</v>
      </c>
      <c r="F36" s="23"/>
      <c r="G36" s="58">
        <v>97000</v>
      </c>
      <c r="H36" s="23"/>
      <c r="I36" s="58">
        <v>97000</v>
      </c>
    </row>
    <row r="37" spans="1:9" s="20" customFormat="1" ht="13.5" customHeight="1" x14ac:dyDescent="0.25">
      <c r="A37" s="24"/>
      <c r="B37" s="24"/>
      <c r="C37" s="29" t="s">
        <v>352</v>
      </c>
      <c r="D37" s="23"/>
      <c r="E37" s="58">
        <v>1500</v>
      </c>
      <c r="F37" s="23"/>
      <c r="G37" s="58">
        <v>1362</v>
      </c>
      <c r="H37" s="23"/>
      <c r="I37" s="58">
        <v>1400</v>
      </c>
    </row>
    <row r="38" spans="1:9" s="20" customFormat="1" ht="13.5" customHeight="1" x14ac:dyDescent="0.25">
      <c r="A38" s="24"/>
      <c r="B38" s="24"/>
      <c r="C38" s="29"/>
      <c r="D38" s="23"/>
      <c r="E38" s="58"/>
      <c r="F38" s="23"/>
      <c r="G38" s="58"/>
      <c r="H38" s="23"/>
      <c r="I38" s="58"/>
    </row>
    <row r="39" spans="1:9" s="20" customFormat="1" ht="13.5" customHeight="1" x14ac:dyDescent="0.25">
      <c r="A39" s="24"/>
      <c r="B39" s="24"/>
      <c r="C39" s="29"/>
      <c r="D39" s="23"/>
      <c r="E39" s="58"/>
      <c r="F39" s="23"/>
      <c r="G39" s="58"/>
      <c r="H39" s="23"/>
      <c r="I39" s="58"/>
    </row>
    <row r="40" spans="1:9" s="20" customFormat="1" ht="13.5" customHeight="1" x14ac:dyDescent="0.25">
      <c r="A40" s="24"/>
      <c r="B40" s="24"/>
      <c r="C40" s="29"/>
      <c r="D40" s="23"/>
      <c r="E40" s="58"/>
      <c r="F40" s="23"/>
      <c r="G40" s="58"/>
      <c r="H40" s="23"/>
      <c r="I40" s="58"/>
    </row>
    <row r="41" spans="1:9" s="20" customFormat="1" ht="13.2" customHeight="1" x14ac:dyDescent="0.25">
      <c r="A41" s="24"/>
      <c r="B41" s="24"/>
      <c r="C41" s="24"/>
      <c r="D41" s="23"/>
      <c r="E41" s="25"/>
      <c r="F41" s="23"/>
      <c r="G41" s="25"/>
      <c r="H41" s="23"/>
      <c r="I41" s="25"/>
    </row>
    <row r="42" spans="1:9" s="20" customFormat="1" ht="13.5" customHeight="1" x14ac:dyDescent="0.25">
      <c r="A42" s="24"/>
      <c r="B42" s="18" t="s">
        <v>32</v>
      </c>
      <c r="C42" s="24"/>
      <c r="D42" s="23"/>
      <c r="E42" s="25"/>
      <c r="F42" s="23"/>
      <c r="G42" s="25"/>
      <c r="H42" s="23"/>
      <c r="I42" s="25"/>
    </row>
    <row r="43" spans="1:9" s="20" customFormat="1" ht="13.5" customHeight="1" x14ac:dyDescent="0.25">
      <c r="A43" s="24"/>
      <c r="B43" s="24"/>
      <c r="C43" s="29" t="s">
        <v>337</v>
      </c>
      <c r="D43" s="23"/>
      <c r="E43" s="58">
        <v>9000</v>
      </c>
      <c r="F43" s="23"/>
      <c r="G43" s="58">
        <v>12820.285714285714</v>
      </c>
      <c r="H43" s="23"/>
      <c r="I43" s="58">
        <v>12000</v>
      </c>
    </row>
    <row r="44" spans="1:9" s="20" customFormat="1" ht="13.5" customHeight="1" x14ac:dyDescent="0.25">
      <c r="A44" s="24"/>
      <c r="B44" s="24"/>
      <c r="C44" s="29"/>
      <c r="D44" s="23"/>
      <c r="E44" s="58"/>
      <c r="F44" s="23"/>
      <c r="G44" s="58"/>
      <c r="H44" s="23"/>
      <c r="I44" s="58"/>
    </row>
    <row r="45" spans="1:9" s="20" customFormat="1" ht="13.5" customHeight="1" x14ac:dyDescent="0.25">
      <c r="A45" s="24"/>
      <c r="B45" s="24"/>
      <c r="C45" s="29"/>
      <c r="D45" s="23"/>
      <c r="E45" s="58"/>
      <c r="F45" s="23"/>
      <c r="G45" s="58"/>
      <c r="H45" s="23"/>
      <c r="I45" s="58"/>
    </row>
    <row r="46" spans="1:9" s="20" customFormat="1" ht="8.1" customHeight="1" x14ac:dyDescent="0.25">
      <c r="A46" s="24"/>
      <c r="B46" s="24"/>
      <c r="C46" s="24"/>
      <c r="D46" s="23"/>
      <c r="E46" s="25"/>
      <c r="F46" s="23"/>
      <c r="G46" s="25"/>
      <c r="H46" s="23"/>
      <c r="I46" s="25"/>
    </row>
    <row r="47" spans="1:9" s="20" customFormat="1" ht="13.5" customHeight="1" x14ac:dyDescent="0.25">
      <c r="A47" s="24"/>
      <c r="B47" s="18" t="s">
        <v>33</v>
      </c>
      <c r="C47" s="24"/>
      <c r="D47" s="23"/>
      <c r="E47" s="25"/>
      <c r="F47" s="23"/>
      <c r="G47" s="25"/>
      <c r="H47" s="23"/>
      <c r="I47" s="25"/>
    </row>
    <row r="48" spans="1:9" s="20" customFormat="1" ht="13.5" customHeight="1" x14ac:dyDescent="0.25">
      <c r="A48" s="24"/>
      <c r="B48" s="24"/>
      <c r="C48" s="29"/>
      <c r="D48" s="23"/>
      <c r="E48" s="58"/>
      <c r="F48" s="23"/>
      <c r="G48" s="58"/>
      <c r="H48" s="23"/>
      <c r="I48" s="58"/>
    </row>
    <row r="49" spans="1:9" s="20" customFormat="1" ht="13.5" customHeight="1" x14ac:dyDescent="0.25">
      <c r="A49" s="24"/>
      <c r="B49" s="24"/>
      <c r="C49" s="29"/>
      <c r="D49" s="23"/>
      <c r="E49" s="58"/>
      <c r="F49" s="23"/>
      <c r="G49" s="58"/>
      <c r="H49" s="23"/>
      <c r="I49" s="58"/>
    </row>
    <row r="50" spans="1:9" s="20" customFormat="1" ht="13.5" customHeight="1" x14ac:dyDescent="0.25">
      <c r="A50" s="24"/>
      <c r="B50" s="24"/>
      <c r="C50" s="29"/>
      <c r="D50" s="23"/>
      <c r="E50" s="58"/>
      <c r="F50" s="23"/>
      <c r="G50" s="58"/>
      <c r="H50" s="23"/>
      <c r="I50" s="58"/>
    </row>
    <row r="51" spans="1:9" s="20" customFormat="1" ht="13.5" customHeight="1" x14ac:dyDescent="0.25">
      <c r="A51" s="24"/>
      <c r="B51" s="24"/>
      <c r="C51" s="29"/>
      <c r="D51" s="23"/>
      <c r="E51" s="58"/>
      <c r="F51" s="23"/>
      <c r="G51" s="58"/>
      <c r="H51" s="23"/>
      <c r="I51" s="58"/>
    </row>
    <row r="52" spans="1:9" s="20" customFormat="1" ht="8.1" customHeight="1" x14ac:dyDescent="0.25">
      <c r="A52" s="24"/>
      <c r="B52" s="24"/>
      <c r="C52" s="24"/>
      <c r="D52" s="23"/>
      <c r="E52" s="25"/>
      <c r="F52" s="23"/>
      <c r="G52" s="25"/>
      <c r="H52" s="23"/>
      <c r="I52" s="25"/>
    </row>
    <row r="53" spans="1:9" s="20" customFormat="1" ht="13.5" customHeight="1" x14ac:dyDescent="0.25">
      <c r="A53" s="24"/>
      <c r="B53" s="18" t="s">
        <v>34</v>
      </c>
      <c r="C53" s="24"/>
      <c r="D53" s="23"/>
      <c r="E53" s="25"/>
      <c r="F53" s="23"/>
      <c r="G53" s="25"/>
      <c r="H53" s="23"/>
      <c r="I53" s="25"/>
    </row>
    <row r="54" spans="1:9" s="20" customFormat="1" ht="13.5" customHeight="1" x14ac:dyDescent="0.25">
      <c r="A54" s="24"/>
      <c r="B54" s="24"/>
      <c r="C54" s="63" t="s">
        <v>34</v>
      </c>
      <c r="D54" s="22"/>
      <c r="E54" s="58">
        <v>500</v>
      </c>
      <c r="F54" s="22"/>
      <c r="G54" s="58"/>
      <c r="H54" s="23"/>
      <c r="I54" s="58">
        <v>500</v>
      </c>
    </row>
    <row r="55" spans="1:9" s="20" customFormat="1" ht="13.5" customHeight="1" x14ac:dyDescent="0.25">
      <c r="A55" s="24"/>
      <c r="B55" s="24"/>
      <c r="C55" s="29" t="s">
        <v>360</v>
      </c>
      <c r="D55" s="23"/>
      <c r="E55" s="58">
        <v>2500</v>
      </c>
      <c r="F55" s="23"/>
      <c r="G55" s="58">
        <v>4118</v>
      </c>
      <c r="H55" s="23"/>
      <c r="I55" s="58">
        <v>5000</v>
      </c>
    </row>
    <row r="56" spans="1:9" s="20" customFormat="1" ht="13.5" customHeight="1" x14ac:dyDescent="0.25">
      <c r="A56" s="24"/>
      <c r="B56" s="24"/>
      <c r="C56" s="29"/>
      <c r="D56" s="23"/>
      <c r="E56" s="58"/>
      <c r="F56" s="23"/>
      <c r="G56" s="58"/>
      <c r="H56" s="23"/>
      <c r="I56" s="58"/>
    </row>
    <row r="57" spans="1:9" s="20" customFormat="1" ht="13.5" customHeight="1" x14ac:dyDescent="0.25">
      <c r="A57" s="24"/>
      <c r="B57" s="24"/>
      <c r="C57" s="29"/>
      <c r="D57" s="23"/>
      <c r="E57" s="58"/>
      <c r="F57" s="23"/>
      <c r="G57" s="58"/>
      <c r="H57" s="23"/>
      <c r="I57" s="58"/>
    </row>
    <row r="58" spans="1:9" s="20" customFormat="1" ht="8.1" customHeight="1" x14ac:dyDescent="0.25">
      <c r="A58" s="24"/>
      <c r="B58" s="24"/>
      <c r="C58" s="24"/>
      <c r="D58" s="23"/>
      <c r="E58" s="25"/>
      <c r="F58" s="23"/>
      <c r="G58" s="25"/>
      <c r="H58" s="23"/>
      <c r="I58" s="25"/>
    </row>
    <row r="59" spans="1:9" s="20" customFormat="1" ht="13.5" customHeight="1" x14ac:dyDescent="0.25">
      <c r="A59" s="24"/>
      <c r="B59" s="18" t="s">
        <v>35</v>
      </c>
      <c r="C59" s="24"/>
      <c r="D59" s="23"/>
      <c r="E59" s="25"/>
      <c r="F59" s="23"/>
      <c r="G59" s="25"/>
      <c r="H59" s="23"/>
      <c r="I59" s="25"/>
    </row>
    <row r="60" spans="1:9" s="20" customFormat="1" ht="13.5" customHeight="1" x14ac:dyDescent="0.25">
      <c r="A60" s="24"/>
      <c r="B60" s="24"/>
      <c r="C60" s="261" t="s">
        <v>338</v>
      </c>
      <c r="D60" s="22"/>
      <c r="E60" s="58">
        <v>2000</v>
      </c>
      <c r="F60" s="22"/>
      <c r="G60" s="58">
        <v>300</v>
      </c>
      <c r="H60" s="23"/>
      <c r="I60" s="58">
        <v>1000</v>
      </c>
    </row>
    <row r="61" spans="1:9" s="20" customFormat="1" ht="13.5" customHeight="1" x14ac:dyDescent="0.25">
      <c r="A61" s="24"/>
      <c r="B61" s="24"/>
      <c r="C61" s="261" t="s">
        <v>339</v>
      </c>
      <c r="D61" s="23"/>
      <c r="E61" s="58">
        <v>20500</v>
      </c>
      <c r="F61" s="23"/>
      <c r="G61" s="58">
        <f>20709+1554</f>
        <v>22263</v>
      </c>
      <c r="H61" s="23"/>
      <c r="I61" s="58">
        <f>21000+1600</f>
        <v>22600</v>
      </c>
    </row>
    <row r="62" spans="1:9" s="20" customFormat="1" ht="13.5" customHeight="1" x14ac:dyDescent="0.25">
      <c r="A62" s="24"/>
      <c r="B62" s="24"/>
      <c r="C62" s="261" t="s">
        <v>340</v>
      </c>
      <c r="D62" s="23"/>
      <c r="E62" s="58">
        <v>6000</v>
      </c>
      <c r="F62" s="23"/>
      <c r="G62" s="58"/>
      <c r="H62" s="23"/>
      <c r="I62" s="58"/>
    </row>
    <row r="63" spans="1:9" s="20" customFormat="1" ht="13.5" customHeight="1" x14ac:dyDescent="0.25">
      <c r="A63" s="24"/>
      <c r="B63" s="24"/>
      <c r="C63" s="261" t="s">
        <v>341</v>
      </c>
      <c r="D63" s="23"/>
      <c r="E63" s="58">
        <v>600</v>
      </c>
      <c r="F63" s="23"/>
      <c r="G63" s="58">
        <v>86</v>
      </c>
      <c r="H63" s="23"/>
      <c r="I63" s="58">
        <v>100</v>
      </c>
    </row>
    <row r="64" spans="1:9" s="20" customFormat="1" ht="13.5" customHeight="1" x14ac:dyDescent="0.25">
      <c r="A64" s="24"/>
      <c r="B64" s="24"/>
      <c r="C64" s="261" t="s">
        <v>342</v>
      </c>
      <c r="D64" s="23"/>
      <c r="E64" s="58">
        <v>38000</v>
      </c>
      <c r="F64" s="23"/>
      <c r="G64" s="58">
        <v>36594.620000000003</v>
      </c>
      <c r="H64" s="23"/>
      <c r="I64" s="58">
        <v>38000</v>
      </c>
    </row>
    <row r="65" spans="1:9" s="20" customFormat="1" ht="13.5" customHeight="1" x14ac:dyDescent="0.25">
      <c r="A65" s="24"/>
      <c r="B65" s="24"/>
      <c r="C65" s="261" t="s">
        <v>343</v>
      </c>
      <c r="D65" s="23"/>
      <c r="E65" s="58">
        <v>600</v>
      </c>
      <c r="F65" s="23"/>
      <c r="G65" s="58">
        <v>441</v>
      </c>
      <c r="H65" s="23"/>
      <c r="I65" s="58">
        <v>600</v>
      </c>
    </row>
    <row r="66" spans="1:9" s="20" customFormat="1" ht="13.5" customHeight="1" x14ac:dyDescent="0.25">
      <c r="A66" s="24"/>
      <c r="B66" s="24"/>
      <c r="C66" s="261" t="s">
        <v>344</v>
      </c>
      <c r="D66" s="23"/>
      <c r="E66" s="58">
        <v>11500</v>
      </c>
      <c r="F66" s="23"/>
      <c r="G66" s="58">
        <v>12134</v>
      </c>
      <c r="H66" s="23"/>
      <c r="I66" s="58">
        <v>13000</v>
      </c>
    </row>
    <row r="67" spans="1:9" s="20" customFormat="1" ht="13.5" customHeight="1" x14ac:dyDescent="0.25">
      <c r="A67" s="24"/>
      <c r="B67" s="24"/>
      <c r="C67" s="261" t="s">
        <v>345</v>
      </c>
      <c r="D67" s="23"/>
      <c r="E67" s="58">
        <v>2000</v>
      </c>
      <c r="F67" s="23"/>
      <c r="G67" s="58">
        <v>359</v>
      </c>
      <c r="H67" s="23"/>
      <c r="I67" s="58">
        <v>1000</v>
      </c>
    </row>
    <row r="68" spans="1:9" s="20" customFormat="1" ht="13.5" customHeight="1" x14ac:dyDescent="0.25">
      <c r="A68" s="24"/>
      <c r="B68" s="24"/>
      <c r="C68" s="261" t="s">
        <v>347</v>
      </c>
      <c r="D68" s="23"/>
      <c r="E68" s="58">
        <v>1300</v>
      </c>
      <c r="F68" s="23"/>
      <c r="G68" s="58">
        <v>864</v>
      </c>
      <c r="H68" s="23"/>
      <c r="I68" s="58">
        <v>1200</v>
      </c>
    </row>
    <row r="69" spans="1:9" s="20" customFormat="1" ht="13.5" customHeight="1" x14ac:dyDescent="0.25">
      <c r="A69" s="24"/>
      <c r="B69" s="24"/>
      <c r="C69" s="261" t="s">
        <v>348</v>
      </c>
      <c r="D69" s="23"/>
      <c r="E69" s="58">
        <v>10000</v>
      </c>
      <c r="F69" s="23"/>
      <c r="G69" s="58"/>
      <c r="H69" s="23"/>
      <c r="I69" s="58">
        <v>10000</v>
      </c>
    </row>
    <row r="70" spans="1:9" s="20" customFormat="1" ht="13.5" customHeight="1" x14ac:dyDescent="0.25">
      <c r="A70" s="24"/>
      <c r="B70" s="24"/>
      <c r="C70" s="261" t="s">
        <v>382</v>
      </c>
      <c r="D70" s="23"/>
      <c r="E70" s="58">
        <v>2000</v>
      </c>
      <c r="F70" s="23"/>
      <c r="G70" s="58">
        <v>381</v>
      </c>
      <c r="H70" s="23"/>
      <c r="I70" s="329">
        <v>2000</v>
      </c>
    </row>
    <row r="71" spans="1:9" s="20" customFormat="1" ht="13.5" customHeight="1" x14ac:dyDescent="0.25">
      <c r="A71" s="24"/>
      <c r="B71" s="24"/>
      <c r="C71" s="29" t="s">
        <v>361</v>
      </c>
      <c r="D71" s="23"/>
      <c r="E71" s="58"/>
      <c r="F71" s="23"/>
      <c r="G71" s="58"/>
      <c r="H71" s="23"/>
      <c r="I71" s="58"/>
    </row>
    <row r="72" spans="1:9" s="20" customFormat="1" ht="13.5" customHeight="1" x14ac:dyDescent="0.25">
      <c r="A72" s="24"/>
      <c r="B72" s="24"/>
      <c r="C72" s="29" t="s">
        <v>381</v>
      </c>
      <c r="D72" s="23"/>
      <c r="E72" s="58">
        <v>250</v>
      </c>
      <c r="F72" s="23"/>
      <c r="G72" s="58">
        <v>652</v>
      </c>
      <c r="H72" s="23"/>
      <c r="I72" s="58">
        <v>720</v>
      </c>
    </row>
    <row r="73" spans="1:9" s="20" customFormat="1" ht="13.5" customHeight="1" x14ac:dyDescent="0.25">
      <c r="A73" s="24"/>
      <c r="B73" s="24"/>
      <c r="C73" s="29" t="s">
        <v>361</v>
      </c>
      <c r="D73" s="23"/>
      <c r="E73" s="58"/>
      <c r="F73" s="23"/>
      <c r="G73" s="58">
        <v>244</v>
      </c>
      <c r="H73" s="23"/>
      <c r="I73" s="58">
        <v>250</v>
      </c>
    </row>
    <row r="74" spans="1:9" s="20" customFormat="1" ht="12.6" customHeight="1" x14ac:dyDescent="0.25">
      <c r="A74" s="24"/>
      <c r="B74" s="24"/>
      <c r="C74" s="24"/>
      <c r="D74" s="23"/>
      <c r="E74" s="23"/>
      <c r="F74" s="23"/>
      <c r="G74" s="23"/>
      <c r="H74" s="23"/>
      <c r="I74" s="23"/>
    </row>
    <row r="75" spans="1:9" s="20" customFormat="1" ht="13.5" customHeight="1" x14ac:dyDescent="0.25">
      <c r="A75" s="24"/>
      <c r="B75" s="24"/>
      <c r="C75" s="19" t="s">
        <v>36</v>
      </c>
      <c r="D75" s="22" t="s">
        <v>65</v>
      </c>
      <c r="E75" s="59">
        <f>SUM(E10:E73)</f>
        <v>1025866.2165333333</v>
      </c>
      <c r="F75" s="23" t="s">
        <v>65</v>
      </c>
      <c r="G75" s="59">
        <f>SUM(G10:G73)</f>
        <v>1184675.5852677149</v>
      </c>
      <c r="H75" s="23" t="s">
        <v>65</v>
      </c>
      <c r="I75" s="59">
        <f>SUM(I10:I73)</f>
        <v>1083992.6265454546</v>
      </c>
    </row>
    <row r="76" spans="1:9" s="20" customFormat="1" ht="13.5" customHeight="1" x14ac:dyDescent="0.25">
      <c r="A76" s="24"/>
      <c r="B76" s="24"/>
      <c r="C76" s="19"/>
      <c r="D76" s="22"/>
      <c r="E76" s="23"/>
      <c r="F76" s="23"/>
      <c r="G76" s="23"/>
      <c r="H76" s="23"/>
      <c r="I76" s="23"/>
    </row>
    <row r="77" spans="1:9" s="20" customFormat="1" ht="30" customHeight="1" x14ac:dyDescent="0.25">
      <c r="A77" s="24"/>
      <c r="B77" s="38" t="s">
        <v>67</v>
      </c>
      <c r="C77" s="298" t="s">
        <v>68</v>
      </c>
      <c r="D77" s="298"/>
      <c r="E77" s="298"/>
      <c r="F77" s="298"/>
      <c r="G77" s="298"/>
      <c r="H77" s="298"/>
      <c r="I77" s="298"/>
    </row>
    <row r="78" spans="1:9" s="20" customFormat="1" ht="18" customHeight="1" x14ac:dyDescent="0.25">
      <c r="A78" s="15" t="s">
        <v>37</v>
      </c>
      <c r="B78" s="24"/>
      <c r="C78" s="24"/>
      <c r="D78" s="23"/>
      <c r="E78" s="25"/>
      <c r="F78" s="23"/>
      <c r="G78" s="25"/>
      <c r="H78" s="23"/>
      <c r="I78" s="25"/>
    </row>
    <row r="79" spans="1:9" s="20" customFormat="1" ht="8.1" customHeight="1" x14ac:dyDescent="0.25">
      <c r="A79" s="18"/>
      <c r="B79" s="24"/>
      <c r="C79" s="24"/>
      <c r="D79" s="23"/>
      <c r="E79" s="25"/>
      <c r="F79" s="23"/>
      <c r="G79" s="25"/>
      <c r="H79" s="23"/>
      <c r="I79" s="25"/>
    </row>
    <row r="80" spans="1:9" s="20" customFormat="1" ht="13.5" customHeight="1" x14ac:dyDescent="0.25">
      <c r="A80" s="24"/>
      <c r="B80" s="18"/>
      <c r="C80" s="24"/>
      <c r="D80" s="23"/>
      <c r="E80" s="25"/>
      <c r="F80" s="23"/>
      <c r="G80" s="25"/>
      <c r="H80" s="23"/>
      <c r="I80" s="25"/>
    </row>
    <row r="81" spans="1:9" s="20" customFormat="1" ht="13.5" customHeight="1" x14ac:dyDescent="0.25">
      <c r="A81" s="24"/>
      <c r="B81" s="24"/>
      <c r="C81" s="29" t="s">
        <v>353</v>
      </c>
      <c r="D81" s="22" t="s">
        <v>65</v>
      </c>
      <c r="E81" s="58">
        <v>349773</v>
      </c>
      <c r="F81" s="22" t="s">
        <v>65</v>
      </c>
      <c r="G81" s="58">
        <v>348703.33090909087</v>
      </c>
      <c r="H81" s="22" t="s">
        <v>65</v>
      </c>
      <c r="I81" s="58">
        <v>160013</v>
      </c>
    </row>
    <row r="82" spans="1:9" s="20" customFormat="1" ht="13.5" customHeight="1" x14ac:dyDescent="0.25">
      <c r="A82" s="24"/>
      <c r="B82" s="24"/>
      <c r="C82" s="29" t="s">
        <v>354</v>
      </c>
      <c r="D82" s="23"/>
      <c r="E82" s="58"/>
      <c r="F82" s="23"/>
      <c r="G82" s="58"/>
      <c r="H82" s="23"/>
      <c r="I82" s="58"/>
    </row>
    <row r="83" spans="1:9" s="20" customFormat="1" ht="13.5" customHeight="1" x14ac:dyDescent="0.25">
      <c r="A83" s="24"/>
      <c r="B83" s="24"/>
      <c r="C83" s="29" t="s">
        <v>355</v>
      </c>
      <c r="D83" s="23"/>
      <c r="E83" s="58">
        <v>16925460</v>
      </c>
      <c r="F83" s="23"/>
      <c r="G83" s="58">
        <v>91824</v>
      </c>
      <c r="H83" s="23"/>
      <c r="I83" s="58">
        <v>16925460</v>
      </c>
    </row>
    <row r="84" spans="1:9" s="20" customFormat="1" ht="13.5" customHeight="1" x14ac:dyDescent="0.25">
      <c r="A84" s="24"/>
      <c r="B84" s="24"/>
      <c r="C84" s="29"/>
      <c r="D84" s="23"/>
      <c r="E84" s="58"/>
      <c r="F84" s="23"/>
      <c r="G84" s="58"/>
      <c r="H84" s="23"/>
      <c r="I84" s="58"/>
    </row>
    <row r="85" spans="1:9" s="20" customFormat="1" ht="13.5" customHeight="1" x14ac:dyDescent="0.25">
      <c r="A85" s="24"/>
      <c r="B85" s="24"/>
      <c r="C85" s="19"/>
      <c r="D85" s="22" t="s">
        <v>65</v>
      </c>
      <c r="E85" s="59">
        <f>SUM(E81:E84)</f>
        <v>17275233</v>
      </c>
      <c r="F85" s="22" t="s">
        <v>65</v>
      </c>
      <c r="G85" s="59">
        <f>SUM(G81:G84)</f>
        <v>440527.33090909087</v>
      </c>
      <c r="H85" s="22" t="s">
        <v>65</v>
      </c>
      <c r="I85" s="59">
        <f>SUM(I81:I84)</f>
        <v>17085473</v>
      </c>
    </row>
    <row r="86" spans="1:9" s="20" customFormat="1" ht="12.6" customHeight="1" x14ac:dyDescent="0.25">
      <c r="A86" s="24"/>
      <c r="B86" s="24"/>
      <c r="C86" s="24"/>
      <c r="D86" s="23"/>
      <c r="E86" s="25"/>
      <c r="F86" s="23"/>
      <c r="G86" s="25"/>
      <c r="H86" s="23"/>
      <c r="I86" s="25"/>
    </row>
    <row r="87" spans="1:9" s="20" customFormat="1" ht="8.1" customHeight="1" x14ac:dyDescent="0.25">
      <c r="A87" s="24"/>
      <c r="B87" s="24"/>
      <c r="C87" s="24"/>
      <c r="D87" s="22"/>
      <c r="E87" s="23"/>
      <c r="F87" s="22"/>
      <c r="G87" s="23"/>
      <c r="H87" s="22"/>
      <c r="I87" s="23"/>
    </row>
    <row r="88" spans="1:9" s="20" customFormat="1" ht="13.5" customHeight="1" x14ac:dyDescent="0.25">
      <c r="A88" s="24"/>
      <c r="B88" s="24"/>
      <c r="C88" s="19" t="s">
        <v>38</v>
      </c>
      <c r="D88" s="22" t="s">
        <v>65</v>
      </c>
      <c r="E88" s="59">
        <f>+E85</f>
        <v>17275233</v>
      </c>
      <c r="F88" s="22" t="s">
        <v>65</v>
      </c>
      <c r="G88" s="59">
        <f>+G85</f>
        <v>440527.33090909087</v>
      </c>
      <c r="H88" s="22" t="s">
        <v>65</v>
      </c>
      <c r="I88" s="59">
        <f>+I85</f>
        <v>17085473</v>
      </c>
    </row>
    <row r="89" spans="1:9" s="20" customFormat="1" ht="13.5" customHeight="1" x14ac:dyDescent="0.25">
      <c r="A89" s="24"/>
      <c r="B89" s="24"/>
      <c r="C89" s="19"/>
      <c r="D89" s="22"/>
      <c r="E89" s="23"/>
      <c r="F89" s="22"/>
      <c r="G89" s="23"/>
      <c r="H89" s="22"/>
      <c r="I89" s="23"/>
    </row>
    <row r="90" spans="1:9" s="20" customFormat="1" ht="30.6" customHeight="1" x14ac:dyDescent="0.25">
      <c r="A90" s="24"/>
      <c r="B90" s="38" t="s">
        <v>67</v>
      </c>
      <c r="C90" s="298" t="s">
        <v>68</v>
      </c>
      <c r="D90" s="298"/>
      <c r="E90" s="298"/>
      <c r="F90" s="298"/>
      <c r="G90" s="298"/>
      <c r="H90" s="298"/>
      <c r="I90" s="298"/>
    </row>
    <row r="91" spans="1:9" s="20" customFormat="1" ht="12" customHeight="1" x14ac:dyDescent="0.25">
      <c r="A91" s="24"/>
      <c r="B91" s="24"/>
      <c r="C91" s="24"/>
      <c r="D91" s="22"/>
      <c r="E91" s="24"/>
      <c r="F91" s="22"/>
      <c r="G91" s="24"/>
      <c r="H91" s="22"/>
      <c r="I91" s="24"/>
    </row>
    <row r="92" spans="1:9" s="20" customFormat="1" ht="12" customHeight="1" x14ac:dyDescent="0.25">
      <c r="A92" s="15" t="s">
        <v>44</v>
      </c>
      <c r="B92" s="24"/>
      <c r="C92" s="24"/>
      <c r="D92" s="22"/>
      <c r="E92" s="24"/>
      <c r="F92" s="22"/>
      <c r="G92" s="24"/>
      <c r="H92" s="22"/>
      <c r="I92" s="24"/>
    </row>
    <row r="93" spans="1:9" s="20" customFormat="1" ht="12" customHeight="1" x14ac:dyDescent="0.25">
      <c r="A93" s="18"/>
      <c r="B93" s="24"/>
      <c r="C93" s="24"/>
      <c r="D93" s="22"/>
      <c r="E93" s="24"/>
      <c r="F93" s="22"/>
      <c r="G93" s="24"/>
      <c r="H93" s="22"/>
      <c r="I93" s="24"/>
    </row>
    <row r="94" spans="1:9" s="20" customFormat="1" ht="12" customHeight="1" x14ac:dyDescent="0.25">
      <c r="A94" s="24"/>
      <c r="B94" s="24"/>
      <c r="C94" s="29" t="s">
        <v>356</v>
      </c>
      <c r="D94" s="23" t="s">
        <v>65</v>
      </c>
      <c r="E94" s="58">
        <v>478274</v>
      </c>
      <c r="F94" s="23" t="s">
        <v>65</v>
      </c>
      <c r="G94" s="58">
        <v>490175.89714285714</v>
      </c>
      <c r="H94" s="23" t="s">
        <v>65</v>
      </c>
      <c r="I94" s="58">
        <v>495900</v>
      </c>
    </row>
    <row r="95" spans="1:9" s="20" customFormat="1" ht="12" customHeight="1" x14ac:dyDescent="0.25">
      <c r="A95" s="24"/>
      <c r="B95" s="24"/>
      <c r="C95" s="29" t="s">
        <v>357</v>
      </c>
      <c r="D95" s="23"/>
      <c r="E95" s="58">
        <v>192030.18639999998</v>
      </c>
      <c r="F95" s="23"/>
      <c r="G95" s="58">
        <v>184964.12571428571</v>
      </c>
      <c r="H95" s="23"/>
      <c r="I95" s="58">
        <v>188651.26</v>
      </c>
    </row>
    <row r="96" spans="1:9" s="20" customFormat="1" ht="12" customHeight="1" x14ac:dyDescent="0.25">
      <c r="A96" s="24"/>
      <c r="B96" s="24"/>
      <c r="C96" s="29" t="s">
        <v>358</v>
      </c>
      <c r="D96" s="23"/>
      <c r="E96" s="58">
        <v>925733.99880000006</v>
      </c>
      <c r="F96" s="23"/>
      <c r="G96" s="58">
        <v>892645.52571428567</v>
      </c>
      <c r="H96" s="23"/>
      <c r="I96" s="58">
        <v>892600</v>
      </c>
    </row>
    <row r="97" spans="1:9" s="20" customFormat="1" ht="12" customHeight="1" x14ac:dyDescent="0.25">
      <c r="A97" s="24"/>
      <c r="B97" s="24"/>
      <c r="C97" s="29" t="s">
        <v>359</v>
      </c>
      <c r="D97" s="23"/>
      <c r="E97" s="58">
        <v>135000</v>
      </c>
      <c r="F97" s="23"/>
      <c r="G97" s="58">
        <v>130456</v>
      </c>
      <c r="H97" s="23"/>
      <c r="I97" s="58">
        <v>135061</v>
      </c>
    </row>
    <row r="98" spans="1:9" s="20" customFormat="1" ht="12" customHeight="1" x14ac:dyDescent="0.25">
      <c r="A98" s="24"/>
      <c r="B98" s="24"/>
      <c r="C98" s="19" t="s">
        <v>18</v>
      </c>
      <c r="D98" s="23" t="s">
        <v>65</v>
      </c>
      <c r="E98" s="59">
        <f>SUM(E94:E97)</f>
        <v>1731038.1852000002</v>
      </c>
      <c r="F98" s="23" t="s">
        <v>65</v>
      </c>
      <c r="G98" s="59">
        <f>SUM(G94:G97)</f>
        <v>1698241.5485714285</v>
      </c>
      <c r="H98" s="23" t="s">
        <v>65</v>
      </c>
      <c r="I98" s="59">
        <f>SUM(I94:I97)</f>
        <v>1712212.26</v>
      </c>
    </row>
    <row r="99" spans="1:9" s="20" customFormat="1" ht="12" customHeight="1" x14ac:dyDescent="0.25">
      <c r="A99" s="24"/>
      <c r="B99" s="24"/>
      <c r="C99" s="19"/>
      <c r="D99" s="23"/>
      <c r="E99" s="23"/>
      <c r="F99" s="23"/>
      <c r="G99" s="23"/>
      <c r="H99" s="23"/>
      <c r="I99" s="23"/>
    </row>
    <row r="100" spans="1:9" s="20" customFormat="1" ht="12" customHeight="1" x14ac:dyDescent="0.25">
      <c r="A100" s="18"/>
      <c r="B100" s="38" t="s">
        <v>67</v>
      </c>
      <c r="C100" s="298" t="s">
        <v>68</v>
      </c>
      <c r="D100" s="298"/>
      <c r="E100" s="298"/>
      <c r="F100" s="298"/>
      <c r="G100" s="298"/>
      <c r="H100" s="298"/>
      <c r="I100" s="298"/>
    </row>
    <row r="101" spans="1:9" s="21" customFormat="1" ht="12" customHeight="1" x14ac:dyDescent="0.25">
      <c r="A101" s="20"/>
      <c r="B101" s="31"/>
      <c r="C101" s="46"/>
      <c r="D101" s="32"/>
      <c r="E101" s="32"/>
      <c r="F101" s="32"/>
      <c r="G101" s="32"/>
      <c r="H101" s="32"/>
      <c r="I101" s="32"/>
    </row>
    <row r="102" spans="1:9" s="21" customFormat="1" ht="12" customHeight="1" thickBot="1" x14ac:dyDescent="0.3">
      <c r="A102" s="24"/>
      <c r="B102" s="24"/>
      <c r="C102" s="19" t="s">
        <v>7</v>
      </c>
      <c r="D102" s="23" t="s">
        <v>65</v>
      </c>
      <c r="E102" s="60">
        <f>E75+E88+E98</f>
        <v>20032137.401733331</v>
      </c>
      <c r="F102" s="23" t="s">
        <v>65</v>
      </c>
      <c r="G102" s="60">
        <f>G75+G88+G98</f>
        <v>3323444.4647482345</v>
      </c>
      <c r="H102" s="23" t="s">
        <v>65</v>
      </c>
      <c r="I102" s="60">
        <f>I75+I88+I98</f>
        <v>19881677.886545457</v>
      </c>
    </row>
    <row r="103" spans="1:9" s="21" customFormat="1" ht="12" customHeight="1" thickTop="1" x14ac:dyDescent="0.25">
      <c r="A103" s="24"/>
      <c r="B103" s="24"/>
      <c r="C103" s="19"/>
      <c r="D103" s="23"/>
      <c r="E103" s="23"/>
      <c r="F103" s="23"/>
      <c r="G103" s="23"/>
      <c r="H103" s="23"/>
      <c r="I103" s="23"/>
    </row>
    <row r="104" spans="1:9" s="21" customFormat="1" ht="12" customHeight="1" x14ac:dyDescent="0.25">
      <c r="A104" s="20"/>
      <c r="B104" s="38" t="s">
        <v>67</v>
      </c>
      <c r="C104" s="298" t="s">
        <v>68</v>
      </c>
      <c r="D104" s="298"/>
      <c r="E104" s="298"/>
      <c r="F104" s="298"/>
      <c r="G104" s="298"/>
      <c r="H104" s="298"/>
      <c r="I104" s="298"/>
    </row>
    <row r="105" spans="1:9" ht="12" customHeight="1" x14ac:dyDescent="0.25">
      <c r="A105" s="6"/>
      <c r="B105" s="6"/>
      <c r="C105" s="8"/>
      <c r="D105" s="9"/>
      <c r="E105" s="9"/>
      <c r="F105" s="9"/>
      <c r="G105" s="9"/>
      <c r="H105" s="9"/>
      <c r="I105" s="9"/>
    </row>
    <row r="106" spans="1:9" ht="12" customHeight="1" x14ac:dyDescent="0.25">
      <c r="A106" s="6"/>
      <c r="B106" s="6"/>
      <c r="C106" s="8"/>
      <c r="D106" s="9"/>
      <c r="E106" s="9"/>
      <c r="F106" s="9"/>
      <c r="G106" s="9"/>
      <c r="H106" s="9"/>
      <c r="I106" s="9"/>
    </row>
    <row r="107" spans="1:9" ht="12" customHeight="1" x14ac:dyDescent="0.25">
      <c r="D107" s="3"/>
      <c r="E107" s="10"/>
      <c r="F107" s="3"/>
      <c r="G107" s="10"/>
      <c r="H107" s="3"/>
      <c r="I107" s="10"/>
    </row>
    <row r="108" spans="1:9" ht="12" customHeight="1" x14ac:dyDescent="0.2"/>
    <row r="109" spans="1:9" ht="12" customHeight="1" x14ac:dyDescent="0.2"/>
    <row r="110" spans="1:9" ht="12" customHeight="1" x14ac:dyDescent="0.2"/>
    <row r="111" spans="1:9" ht="12" customHeight="1" x14ac:dyDescent="0.2"/>
    <row r="112" spans="1:9" ht="12" customHeight="1" x14ac:dyDescent="0.2"/>
    <row r="113" spans="5:5" ht="12" customHeight="1" x14ac:dyDescent="0.2"/>
    <row r="114" spans="5:5" ht="12" customHeight="1" x14ac:dyDescent="0.2"/>
    <row r="115" spans="5:5" ht="12" customHeight="1" x14ac:dyDescent="0.2"/>
    <row r="116" spans="5:5" ht="12" customHeight="1" x14ac:dyDescent="0.2"/>
    <row r="117" spans="5:5" ht="12" customHeight="1" x14ac:dyDescent="0.2"/>
    <row r="118" spans="5:5" ht="12" customHeight="1" x14ac:dyDescent="0.25">
      <c r="E118" s="9"/>
    </row>
    <row r="119" spans="5:5" ht="12" customHeight="1" x14ac:dyDescent="0.2"/>
    <row r="120" spans="5:5" ht="12" customHeight="1" x14ac:dyDescent="0.2"/>
    <row r="121" spans="5:5" ht="12" customHeight="1" x14ac:dyDescent="0.2"/>
    <row r="122" spans="5:5" ht="12" customHeight="1" x14ac:dyDescent="0.2"/>
    <row r="123" spans="5:5" ht="12" customHeight="1" x14ac:dyDescent="0.2"/>
    <row r="124" spans="5:5" ht="12" customHeight="1" x14ac:dyDescent="0.2"/>
    <row r="125" spans="5:5" ht="12" customHeight="1" x14ac:dyDescent="0.2"/>
    <row r="126" spans="5:5" ht="12" customHeight="1" x14ac:dyDescent="0.2"/>
    <row r="127" spans="5:5" ht="12" customHeight="1" x14ac:dyDescent="0.2"/>
    <row r="128" spans="5:5" ht="12" customHeight="1" x14ac:dyDescent="0.2"/>
    <row r="129" ht="12" customHeight="1" x14ac:dyDescent="0.2"/>
  </sheetData>
  <sheetProtection formatCells="0" formatColumns="0" formatRows="0" insertRows="0" deleteRows="0"/>
  <mergeCells count="8">
    <mergeCell ref="C90:I90"/>
    <mergeCell ref="C104:I104"/>
    <mergeCell ref="C100:I100"/>
    <mergeCell ref="A1:I1"/>
    <mergeCell ref="A2:I2"/>
    <mergeCell ref="A3:I3"/>
    <mergeCell ref="C77:I77"/>
    <mergeCell ref="A5:C5"/>
  </mergeCells>
  <phoneticPr fontId="13" type="noConversion"/>
  <hyperlinks>
    <hyperlink ref="E5:E6" location="SchC2" display="ESTIMATED REVENUES " xr:uid="{D1349518-FEEA-42C2-A084-599FFC520A45}"/>
    <hyperlink ref="G5:G6" location="SchC3" display="ACTUAL REVENUES* " xr:uid="{2BEA2900-F50F-4739-A6B9-5A57CF80DE44}"/>
    <hyperlink ref="I5:I6" location="SchC4" display="ESTIMATED REVENUES " xr:uid="{50B61EBD-8486-4F54-BE7B-DEA5B2FA8C45}"/>
    <hyperlink ref="A5:C5" location="SchC1" display="SOURCE OF REVENUES" xr:uid="{CE55D411-79B0-4E64-B0FB-400D0425C4B9}"/>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1" manualBreakCount="1">
    <brk id="77"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72"/>
  <sheetViews>
    <sheetView showGridLines="0" showZeros="0" showOutlineSymbols="0" zoomScaleNormal="100" workbookViewId="0">
      <selection activeCell="A9" sqref="A9"/>
    </sheetView>
  </sheetViews>
  <sheetFormatPr defaultColWidth="8.77734375" defaultRowHeight="11.4" x14ac:dyDescent="0.2"/>
  <cols>
    <col min="1" max="1" width="36.21875" style="1" customWidth="1"/>
    <col min="2" max="2" width="2.77734375" style="1" customWidth="1"/>
    <col min="3" max="3" width="13.77734375" style="1" customWidth="1"/>
    <col min="4" max="4" width="2.77734375" style="1" customWidth="1"/>
    <col min="5" max="5" width="13.77734375" style="1" customWidth="1"/>
    <col min="6" max="6" width="2.77734375" style="1" customWidth="1"/>
    <col min="7" max="7" width="13.77734375" style="1" customWidth="1"/>
    <col min="8" max="8" width="2.77734375" style="1" customWidth="1"/>
    <col min="9" max="9" width="13.77734375" style="1" customWidth="1"/>
    <col min="10" max="16384" width="8.77734375" style="1"/>
  </cols>
  <sheetData>
    <row r="1" spans="1:9" s="17" customFormat="1" ht="15" customHeight="1" x14ac:dyDescent="0.25">
      <c r="A1" s="304" t="str">
        <f>City_Town_of</f>
        <v>TOWN OF FREDONIA TENTATIVE BUDGET</v>
      </c>
      <c r="B1" s="304"/>
      <c r="C1" s="304"/>
      <c r="D1" s="304"/>
      <c r="E1" s="304"/>
      <c r="F1" s="304"/>
      <c r="G1" s="304"/>
      <c r="H1" s="304"/>
      <c r="I1" s="304"/>
    </row>
    <row r="2" spans="1:9" s="17" customFormat="1" ht="18" customHeight="1" x14ac:dyDescent="0.25">
      <c r="A2" s="305" t="s">
        <v>240</v>
      </c>
      <c r="B2" s="305"/>
      <c r="C2" s="305"/>
      <c r="D2" s="305"/>
      <c r="E2" s="305"/>
      <c r="F2" s="305"/>
      <c r="G2" s="305"/>
      <c r="H2" s="305"/>
      <c r="I2" s="305"/>
    </row>
    <row r="3" spans="1:9" s="17" customFormat="1" ht="17.25" customHeight="1" x14ac:dyDescent="0.25">
      <c r="A3" s="306" t="str">
        <f>"Fiscal Year " &amp; Cover!E7</f>
        <v>Fiscal Year 2021</v>
      </c>
      <c r="B3" s="306"/>
      <c r="C3" s="306"/>
      <c r="D3" s="306"/>
      <c r="E3" s="306"/>
      <c r="F3" s="306"/>
      <c r="G3" s="306"/>
      <c r="H3" s="306"/>
      <c r="I3" s="306"/>
    </row>
    <row r="4" spans="1:9" s="6" customFormat="1" ht="8.1" customHeight="1" x14ac:dyDescent="0.25">
      <c r="A4" s="16"/>
      <c r="B4" s="16"/>
      <c r="C4" s="16"/>
      <c r="D4" s="16"/>
      <c r="E4" s="16"/>
      <c r="F4" s="16"/>
      <c r="H4" s="16"/>
      <c r="I4" s="16"/>
    </row>
    <row r="5" spans="1:9" s="20" customFormat="1" ht="13.5" customHeight="1" x14ac:dyDescent="0.25">
      <c r="A5" s="16"/>
      <c r="B5" s="16"/>
      <c r="C5" s="307" t="s">
        <v>9</v>
      </c>
      <c r="D5" s="307"/>
      <c r="E5" s="307"/>
      <c r="F5" s="16"/>
      <c r="G5" s="307" t="s">
        <v>10</v>
      </c>
      <c r="H5" s="307"/>
      <c r="I5" s="307"/>
    </row>
    <row r="6" spans="1:9" s="20" customFormat="1" ht="13.5" customHeight="1" thickBot="1" x14ac:dyDescent="0.3">
      <c r="A6" s="16"/>
      <c r="B6" s="16"/>
      <c r="C6" s="302">
        <f>Cover!E7</f>
        <v>2021</v>
      </c>
      <c r="D6" s="302"/>
      <c r="E6" s="302"/>
      <c r="F6" s="16"/>
      <c r="G6" s="303">
        <f>Cover!E7</f>
        <v>2021</v>
      </c>
      <c r="H6" s="303"/>
      <c r="I6" s="303"/>
    </row>
    <row r="7" spans="1:9" s="20" customFormat="1" ht="13.5" customHeight="1" thickTop="1" thickBot="1" x14ac:dyDescent="0.3">
      <c r="A7" s="233" t="s">
        <v>1</v>
      </c>
      <c r="B7" s="16"/>
      <c r="C7" s="233" t="s">
        <v>19</v>
      </c>
      <c r="D7" s="16"/>
      <c r="E7" s="233" t="s">
        <v>237</v>
      </c>
      <c r="F7" s="16"/>
      <c r="G7" s="233" t="s">
        <v>8</v>
      </c>
      <c r="H7" s="205"/>
      <c r="I7" s="233" t="s">
        <v>238</v>
      </c>
    </row>
    <row r="8" spans="1:9" s="20" customFormat="1" ht="18.75" customHeight="1" thickTop="1" x14ac:dyDescent="0.25">
      <c r="A8" s="15" t="s">
        <v>26</v>
      </c>
      <c r="B8" s="25"/>
      <c r="C8" s="25"/>
      <c r="D8" s="25"/>
      <c r="E8" s="25"/>
      <c r="F8" s="25"/>
      <c r="G8" s="25"/>
      <c r="H8" s="25"/>
      <c r="I8" s="25"/>
    </row>
    <row r="9" spans="1:9" s="20" customFormat="1" ht="13.5" customHeight="1" x14ac:dyDescent="0.25">
      <c r="A9" s="29"/>
      <c r="B9" s="23" t="s">
        <v>65</v>
      </c>
      <c r="C9" s="54"/>
      <c r="D9" s="23" t="s">
        <v>65</v>
      </c>
      <c r="E9" s="54"/>
      <c r="F9" s="23" t="s">
        <v>65</v>
      </c>
      <c r="G9" s="54"/>
      <c r="H9" s="23" t="s">
        <v>65</v>
      </c>
      <c r="I9" s="54"/>
    </row>
    <row r="10" spans="1:9" s="20" customFormat="1" ht="13.5" customHeight="1" x14ac:dyDescent="0.25">
      <c r="A10" s="29"/>
      <c r="B10" s="23"/>
      <c r="C10" s="54"/>
      <c r="D10" s="23"/>
      <c r="E10" s="54"/>
      <c r="F10" s="23"/>
      <c r="G10" s="54"/>
      <c r="H10" s="23"/>
      <c r="I10" s="54"/>
    </row>
    <row r="11" spans="1:9" s="20" customFormat="1" ht="13.5" customHeight="1" x14ac:dyDescent="0.25">
      <c r="A11" s="29"/>
      <c r="B11" s="23"/>
      <c r="C11" s="54"/>
      <c r="D11" s="23"/>
      <c r="E11" s="54"/>
      <c r="F11" s="23"/>
      <c r="G11" s="54"/>
      <c r="H11" s="23"/>
      <c r="I11" s="54"/>
    </row>
    <row r="12" spans="1:9" s="20" customFormat="1" ht="13.5" customHeight="1" x14ac:dyDescent="0.25">
      <c r="A12" s="29"/>
      <c r="B12" s="23"/>
      <c r="C12" s="54"/>
      <c r="D12" s="23"/>
      <c r="E12" s="54"/>
      <c r="F12" s="23"/>
      <c r="G12" s="54"/>
      <c r="H12" s="23"/>
      <c r="I12" s="54"/>
    </row>
    <row r="13" spans="1:9" s="20" customFormat="1" ht="13.5" customHeight="1" x14ac:dyDescent="0.25">
      <c r="A13" s="29"/>
      <c r="B13" s="23"/>
      <c r="C13" s="54"/>
      <c r="D13" s="23"/>
      <c r="E13" s="54"/>
      <c r="F13" s="23"/>
      <c r="G13" s="54"/>
      <c r="H13" s="23"/>
      <c r="I13" s="54"/>
    </row>
    <row r="14" spans="1:9" s="20" customFormat="1" ht="13.5" customHeight="1" x14ac:dyDescent="0.25">
      <c r="A14" s="19" t="s">
        <v>36</v>
      </c>
      <c r="B14" s="23" t="s">
        <v>65</v>
      </c>
      <c r="C14" s="61">
        <f>SUM(C9:C13)</f>
        <v>0</v>
      </c>
      <c r="D14" s="23" t="s">
        <v>65</v>
      </c>
      <c r="E14" s="61">
        <f>SUM(E9:E13)</f>
        <v>0</v>
      </c>
      <c r="F14" s="23" t="s">
        <v>65</v>
      </c>
      <c r="G14" s="61">
        <f>SUM(G9:G13)</f>
        <v>0</v>
      </c>
      <c r="H14" s="23" t="s">
        <v>65</v>
      </c>
      <c r="I14" s="61">
        <f>SUM(I9:I13)</f>
        <v>0</v>
      </c>
    </row>
    <row r="15" spans="1:9" s="20" customFormat="1" ht="18.75" customHeight="1" x14ac:dyDescent="0.25">
      <c r="A15" s="15" t="s">
        <v>37</v>
      </c>
      <c r="B15" s="23"/>
      <c r="C15" s="25"/>
      <c r="D15" s="23"/>
      <c r="E15" s="25"/>
      <c r="F15" s="23"/>
      <c r="G15" s="25"/>
      <c r="H15" s="23"/>
      <c r="I15" s="25"/>
    </row>
    <row r="16" spans="1:9" s="20" customFormat="1" ht="13.5" customHeight="1" x14ac:dyDescent="0.25">
      <c r="A16" s="29"/>
      <c r="B16" s="23" t="s">
        <v>65</v>
      </c>
      <c r="C16" s="54"/>
      <c r="D16" s="23" t="s">
        <v>65</v>
      </c>
      <c r="E16" s="54"/>
      <c r="F16" s="23" t="s">
        <v>65</v>
      </c>
      <c r="G16" s="54"/>
      <c r="H16" s="23" t="s">
        <v>65</v>
      </c>
      <c r="I16" s="54"/>
    </row>
    <row r="17" spans="1:9" s="20" customFormat="1" ht="13.5" customHeight="1" x14ac:dyDescent="0.25">
      <c r="A17" s="29"/>
      <c r="B17" s="23"/>
      <c r="C17" s="54"/>
      <c r="D17" s="23"/>
      <c r="E17" s="54"/>
      <c r="F17" s="23"/>
      <c r="G17" s="54"/>
      <c r="H17" s="23"/>
      <c r="I17" s="54"/>
    </row>
    <row r="18" spans="1:9" s="20" customFormat="1" ht="13.5" customHeight="1" x14ac:dyDescent="0.25">
      <c r="A18" s="29"/>
      <c r="B18" s="23"/>
      <c r="C18" s="54"/>
      <c r="D18" s="23"/>
      <c r="E18" s="54"/>
      <c r="F18" s="23"/>
      <c r="G18" s="54"/>
      <c r="H18" s="23"/>
      <c r="I18" s="54"/>
    </row>
    <row r="19" spans="1:9" s="20" customFormat="1" ht="13.5" customHeight="1" x14ac:dyDescent="0.25">
      <c r="A19" s="29"/>
      <c r="B19" s="23"/>
      <c r="C19" s="54"/>
      <c r="D19" s="23"/>
      <c r="E19" s="54"/>
      <c r="F19" s="23"/>
      <c r="G19" s="54"/>
      <c r="H19" s="23"/>
      <c r="I19" s="54"/>
    </row>
    <row r="20" spans="1:9" s="20" customFormat="1" ht="13.5" customHeight="1" x14ac:dyDescent="0.25">
      <c r="A20" s="29"/>
      <c r="B20" s="23"/>
      <c r="C20" s="54"/>
      <c r="D20" s="23"/>
      <c r="E20" s="54"/>
      <c r="F20" s="23"/>
      <c r="G20" s="54"/>
      <c r="H20" s="23"/>
      <c r="I20" s="54"/>
    </row>
    <row r="21" spans="1:9" s="20" customFormat="1" ht="13.5" customHeight="1" x14ac:dyDescent="0.25">
      <c r="A21" s="19" t="s">
        <v>38</v>
      </c>
      <c r="B21" s="23" t="s">
        <v>65</v>
      </c>
      <c r="C21" s="61">
        <f>SUM(C16:C20)</f>
        <v>0</v>
      </c>
      <c r="D21" s="23" t="s">
        <v>65</v>
      </c>
      <c r="E21" s="61">
        <f>SUM(E16:E20)</f>
        <v>0</v>
      </c>
      <c r="F21" s="23" t="s">
        <v>65</v>
      </c>
      <c r="G21" s="61">
        <f>SUM(G16:G20)</f>
        <v>0</v>
      </c>
      <c r="H21" s="23" t="s">
        <v>65</v>
      </c>
      <c r="I21" s="61">
        <f>SUM(I16:I20)</f>
        <v>0</v>
      </c>
    </row>
    <row r="22" spans="1:9" s="20" customFormat="1" ht="18.75" customHeight="1" x14ac:dyDescent="0.25">
      <c r="A22" s="15" t="s">
        <v>39</v>
      </c>
      <c r="B22" s="23"/>
      <c r="C22" s="25"/>
      <c r="D22" s="23"/>
      <c r="E22" s="25"/>
      <c r="F22" s="23"/>
      <c r="G22" s="25"/>
      <c r="H22" s="23"/>
      <c r="I22" s="25"/>
    </row>
    <row r="23" spans="1:9" s="20" customFormat="1" ht="13.5" customHeight="1" x14ac:dyDescent="0.25">
      <c r="A23" s="29"/>
      <c r="B23" s="23" t="s">
        <v>65</v>
      </c>
      <c r="C23" s="54"/>
      <c r="D23" s="23" t="s">
        <v>65</v>
      </c>
      <c r="E23" s="54"/>
      <c r="F23" s="23" t="s">
        <v>65</v>
      </c>
      <c r="G23" s="54"/>
      <c r="H23" s="23" t="s">
        <v>65</v>
      </c>
      <c r="I23" s="54"/>
    </row>
    <row r="24" spans="1:9" s="20" customFormat="1" ht="13.5" customHeight="1" x14ac:dyDescent="0.25">
      <c r="A24" s="29"/>
      <c r="B24" s="23"/>
      <c r="C24" s="54"/>
      <c r="D24" s="23"/>
      <c r="E24" s="54"/>
      <c r="F24" s="23"/>
      <c r="G24" s="54"/>
      <c r="H24" s="23"/>
      <c r="I24" s="54"/>
    </row>
    <row r="25" spans="1:9" s="20" customFormat="1" ht="13.5" customHeight="1" x14ac:dyDescent="0.25">
      <c r="A25" s="29"/>
      <c r="B25" s="23"/>
      <c r="C25" s="54"/>
      <c r="D25" s="23"/>
      <c r="E25" s="54"/>
      <c r="F25" s="23"/>
      <c r="G25" s="54"/>
      <c r="H25" s="23"/>
      <c r="I25" s="54"/>
    </row>
    <row r="26" spans="1:9" s="20" customFormat="1" ht="13.5" customHeight="1" x14ac:dyDescent="0.25">
      <c r="A26" s="29"/>
      <c r="B26" s="23"/>
      <c r="C26" s="54"/>
      <c r="D26" s="23"/>
      <c r="E26" s="54"/>
      <c r="F26" s="23"/>
      <c r="G26" s="54"/>
      <c r="H26" s="23"/>
      <c r="I26" s="54"/>
    </row>
    <row r="27" spans="1:9" s="20" customFormat="1" ht="13.5" customHeight="1" x14ac:dyDescent="0.25">
      <c r="A27" s="29"/>
      <c r="B27" s="23"/>
      <c r="C27" s="54"/>
      <c r="D27" s="23"/>
      <c r="E27" s="54"/>
      <c r="F27" s="23"/>
      <c r="G27" s="54"/>
      <c r="H27" s="23"/>
      <c r="I27" s="54"/>
    </row>
    <row r="28" spans="1:9" s="20" customFormat="1" ht="13.5" customHeight="1" x14ac:dyDescent="0.25">
      <c r="A28" s="19" t="s">
        <v>16</v>
      </c>
      <c r="B28" s="23" t="s">
        <v>65</v>
      </c>
      <c r="C28" s="61">
        <f>SUM(C23:C27)</f>
        <v>0</v>
      </c>
      <c r="D28" s="23" t="s">
        <v>65</v>
      </c>
      <c r="E28" s="61">
        <f>SUM(E23:E27)</f>
        <v>0</v>
      </c>
      <c r="F28" s="23" t="s">
        <v>65</v>
      </c>
      <c r="G28" s="61">
        <f>SUM(G23:G27)</f>
        <v>0</v>
      </c>
      <c r="H28" s="23" t="s">
        <v>65</v>
      </c>
      <c r="I28" s="61">
        <f>SUM(I23:I27)</f>
        <v>0</v>
      </c>
    </row>
    <row r="29" spans="1:9" s="20" customFormat="1" ht="18.75" customHeight="1" x14ac:dyDescent="0.25">
      <c r="A29" s="15" t="s">
        <v>40</v>
      </c>
      <c r="B29" s="23"/>
      <c r="C29" s="25"/>
      <c r="D29" s="23"/>
      <c r="E29" s="25"/>
      <c r="F29" s="23"/>
      <c r="G29" s="25"/>
      <c r="H29" s="23"/>
      <c r="I29" s="25"/>
    </row>
    <row r="30" spans="1:9" s="20" customFormat="1" ht="13.5" customHeight="1" x14ac:dyDescent="0.25">
      <c r="A30" s="29"/>
      <c r="B30" s="23" t="s">
        <v>65</v>
      </c>
      <c r="C30" s="54"/>
      <c r="D30" s="23" t="s">
        <v>65</v>
      </c>
      <c r="E30" s="54"/>
      <c r="F30" s="23" t="s">
        <v>65</v>
      </c>
      <c r="G30" s="54"/>
      <c r="H30" s="23" t="s">
        <v>65</v>
      </c>
      <c r="I30" s="54"/>
    </row>
    <row r="31" spans="1:9" s="20" customFormat="1" ht="13.5" customHeight="1" x14ac:dyDescent="0.25">
      <c r="A31" s="29"/>
      <c r="B31" s="23"/>
      <c r="C31" s="54"/>
      <c r="D31" s="23"/>
      <c r="E31" s="54"/>
      <c r="F31" s="23"/>
      <c r="G31" s="54"/>
      <c r="H31" s="23"/>
      <c r="I31" s="54"/>
    </row>
    <row r="32" spans="1:9" s="20" customFormat="1" ht="13.5" customHeight="1" x14ac:dyDescent="0.25">
      <c r="A32" s="29"/>
      <c r="B32" s="23"/>
      <c r="C32" s="54"/>
      <c r="D32" s="23"/>
      <c r="E32" s="54"/>
      <c r="F32" s="23"/>
      <c r="G32" s="54"/>
      <c r="H32" s="23"/>
      <c r="I32" s="54"/>
    </row>
    <row r="33" spans="1:9" s="20" customFormat="1" ht="13.5" customHeight="1" x14ac:dyDescent="0.25">
      <c r="A33" s="29"/>
      <c r="B33" s="23"/>
      <c r="C33" s="54"/>
      <c r="D33" s="23"/>
      <c r="E33" s="54"/>
      <c r="F33" s="23"/>
      <c r="G33" s="54"/>
      <c r="H33" s="23"/>
      <c r="I33" s="54"/>
    </row>
    <row r="34" spans="1:9" s="20" customFormat="1" ht="13.5" customHeight="1" x14ac:dyDescent="0.25">
      <c r="A34" s="29"/>
      <c r="B34" s="23"/>
      <c r="C34" s="54"/>
      <c r="D34" s="23"/>
      <c r="E34" s="54"/>
      <c r="F34" s="23"/>
      <c r="G34" s="54"/>
      <c r="H34" s="23"/>
      <c r="I34" s="54"/>
    </row>
    <row r="35" spans="1:9" s="20" customFormat="1" ht="13.5" customHeight="1" x14ac:dyDescent="0.25">
      <c r="A35" s="19" t="s">
        <v>41</v>
      </c>
      <c r="B35" s="23" t="s">
        <v>65</v>
      </c>
      <c r="C35" s="61">
        <f>SUM(C30:C34)</f>
        <v>0</v>
      </c>
      <c r="D35" s="23" t="s">
        <v>65</v>
      </c>
      <c r="E35" s="61">
        <f>SUM(E30:E34)</f>
        <v>0</v>
      </c>
      <c r="F35" s="23" t="s">
        <v>65</v>
      </c>
      <c r="G35" s="61">
        <f>SUM(G30:G34)</f>
        <v>0</v>
      </c>
      <c r="H35" s="23" t="s">
        <v>65</v>
      </c>
      <c r="I35" s="61">
        <f>SUM(I30:I34)</f>
        <v>0</v>
      </c>
    </row>
    <row r="36" spans="1:9" s="20" customFormat="1" ht="18.75" customHeight="1" x14ac:dyDescent="0.25">
      <c r="A36" s="47" t="s">
        <v>42</v>
      </c>
      <c r="B36" s="23"/>
      <c r="C36" s="25"/>
      <c r="D36" s="23"/>
      <c r="E36" s="25"/>
      <c r="F36" s="23"/>
      <c r="G36" s="25"/>
      <c r="H36" s="23"/>
      <c r="I36" s="25"/>
    </row>
    <row r="37" spans="1:9" s="20" customFormat="1" ht="13.5" customHeight="1" x14ac:dyDescent="0.25">
      <c r="A37" s="29"/>
      <c r="B37" s="23" t="s">
        <v>65</v>
      </c>
      <c r="C37" s="54"/>
      <c r="D37" s="23" t="s">
        <v>65</v>
      </c>
      <c r="E37" s="54"/>
      <c r="F37" s="23" t="s">
        <v>65</v>
      </c>
      <c r="G37" s="54"/>
      <c r="H37" s="23" t="s">
        <v>65</v>
      </c>
      <c r="I37" s="54"/>
    </row>
    <row r="38" spans="1:9" s="20" customFormat="1" ht="13.5" customHeight="1" x14ac:dyDescent="0.25">
      <c r="A38" s="29"/>
      <c r="B38" s="23"/>
      <c r="C38" s="54"/>
      <c r="D38" s="23"/>
      <c r="E38" s="54"/>
      <c r="F38" s="23"/>
      <c r="G38" s="54"/>
      <c r="H38" s="23"/>
      <c r="I38" s="54"/>
    </row>
    <row r="39" spans="1:9" s="20" customFormat="1" ht="13.5" customHeight="1" x14ac:dyDescent="0.25">
      <c r="A39" s="29"/>
      <c r="B39" s="23"/>
      <c r="C39" s="54"/>
      <c r="D39" s="23"/>
      <c r="E39" s="54"/>
      <c r="F39" s="23"/>
      <c r="G39" s="54"/>
      <c r="H39" s="23"/>
      <c r="I39" s="54"/>
    </row>
    <row r="40" spans="1:9" s="20" customFormat="1" ht="13.5" customHeight="1" x14ac:dyDescent="0.25">
      <c r="A40" s="29"/>
      <c r="B40" s="23"/>
      <c r="C40" s="54"/>
      <c r="D40" s="23"/>
      <c r="E40" s="54"/>
      <c r="F40" s="23"/>
      <c r="G40" s="54"/>
      <c r="H40" s="23"/>
      <c r="I40" s="54"/>
    </row>
    <row r="41" spans="1:9" s="20" customFormat="1" ht="13.5" customHeight="1" x14ac:dyDescent="0.25">
      <c r="A41" s="29"/>
      <c r="B41" s="23"/>
      <c r="C41" s="54"/>
      <c r="D41" s="23"/>
      <c r="E41" s="54"/>
      <c r="F41" s="23"/>
      <c r="G41" s="54"/>
      <c r="H41" s="23"/>
      <c r="I41" s="54"/>
    </row>
    <row r="42" spans="1:9" s="20" customFormat="1" ht="13.5" customHeight="1" x14ac:dyDescent="0.25">
      <c r="A42" s="19" t="s">
        <v>43</v>
      </c>
      <c r="B42" s="23" t="s">
        <v>65</v>
      </c>
      <c r="C42" s="61">
        <f>SUM(C37:C41)</f>
        <v>0</v>
      </c>
      <c r="D42" s="23" t="s">
        <v>65</v>
      </c>
      <c r="E42" s="61">
        <f>SUM(E37:E41)</f>
        <v>0</v>
      </c>
      <c r="F42" s="23" t="s">
        <v>65</v>
      </c>
      <c r="G42" s="61">
        <f>SUM(G37:G41)</f>
        <v>0</v>
      </c>
      <c r="H42" s="23" t="s">
        <v>65</v>
      </c>
      <c r="I42" s="61">
        <f>SUM(I37:I41)</f>
        <v>0</v>
      </c>
    </row>
    <row r="43" spans="1:9" s="20" customFormat="1" ht="18.75" customHeight="1" x14ac:dyDescent="0.25">
      <c r="A43" s="15" t="s">
        <v>44</v>
      </c>
      <c r="B43" s="23"/>
      <c r="C43" s="25"/>
      <c r="D43" s="23"/>
      <c r="E43" s="25"/>
      <c r="F43" s="23"/>
      <c r="G43" s="25"/>
      <c r="H43" s="23"/>
      <c r="I43" s="25"/>
    </row>
    <row r="44" spans="1:9" s="20" customFormat="1" ht="13.5" customHeight="1" x14ac:dyDescent="0.25">
      <c r="A44" s="29"/>
      <c r="B44" s="23" t="s">
        <v>65</v>
      </c>
      <c r="C44" s="54"/>
      <c r="D44" s="23" t="s">
        <v>65</v>
      </c>
      <c r="E44" s="54"/>
      <c r="F44" s="23" t="s">
        <v>65</v>
      </c>
      <c r="G44" s="54"/>
      <c r="H44" s="23" t="s">
        <v>65</v>
      </c>
      <c r="I44" s="54"/>
    </row>
    <row r="45" spans="1:9" s="20" customFormat="1" ht="13.5" customHeight="1" x14ac:dyDescent="0.25">
      <c r="A45" s="29"/>
      <c r="B45" s="23"/>
      <c r="C45" s="54"/>
      <c r="D45" s="23"/>
      <c r="E45" s="54"/>
      <c r="F45" s="23"/>
      <c r="G45" s="54"/>
      <c r="H45" s="23"/>
      <c r="I45" s="54"/>
    </row>
    <row r="46" spans="1:9" s="20" customFormat="1" ht="13.5" customHeight="1" x14ac:dyDescent="0.25">
      <c r="A46" s="29"/>
      <c r="B46" s="23"/>
      <c r="C46" s="54"/>
      <c r="D46" s="23"/>
      <c r="E46" s="54"/>
      <c r="F46" s="23"/>
      <c r="G46" s="54"/>
      <c r="H46" s="23"/>
      <c r="I46" s="54"/>
    </row>
    <row r="47" spans="1:9" s="20" customFormat="1" ht="13.5" customHeight="1" x14ac:dyDescent="0.25">
      <c r="A47" s="29"/>
      <c r="B47" s="23"/>
      <c r="C47" s="54"/>
      <c r="D47" s="23"/>
      <c r="E47" s="54"/>
      <c r="F47" s="23"/>
      <c r="G47" s="54"/>
      <c r="H47" s="23"/>
      <c r="I47" s="54"/>
    </row>
    <row r="48" spans="1:9" s="20" customFormat="1" ht="13.5" customHeight="1" x14ac:dyDescent="0.25">
      <c r="A48" s="29"/>
      <c r="B48" s="23"/>
      <c r="C48" s="54"/>
      <c r="D48" s="23"/>
      <c r="E48" s="54"/>
      <c r="F48" s="23"/>
      <c r="G48" s="54"/>
      <c r="H48" s="23"/>
      <c r="I48" s="54"/>
    </row>
    <row r="49" spans="1:9" s="20" customFormat="1" ht="13.5" customHeight="1" x14ac:dyDescent="0.25">
      <c r="A49" s="19" t="s">
        <v>18</v>
      </c>
      <c r="B49" s="23" t="s">
        <v>65</v>
      </c>
      <c r="C49" s="61">
        <f>SUM(C44:C48)</f>
        <v>0</v>
      </c>
      <c r="D49" s="23" t="s">
        <v>65</v>
      </c>
      <c r="E49" s="61">
        <f>SUM(E44:E48)</f>
        <v>0</v>
      </c>
      <c r="F49" s="23" t="s">
        <v>65</v>
      </c>
      <c r="G49" s="61">
        <f>SUM(G44:G48)</f>
        <v>0</v>
      </c>
      <c r="H49" s="23" t="s">
        <v>65</v>
      </c>
      <c r="I49" s="61">
        <f>SUM(I44:I48)</f>
        <v>0</v>
      </c>
    </row>
    <row r="50" spans="1:9" s="20" customFormat="1" ht="18.75" customHeight="1" x14ac:dyDescent="0.25">
      <c r="A50" s="15" t="s">
        <v>45</v>
      </c>
      <c r="B50" s="23"/>
      <c r="C50" s="25"/>
      <c r="D50" s="23"/>
      <c r="E50" s="25"/>
      <c r="F50" s="23"/>
      <c r="G50" s="25"/>
      <c r="H50" s="23"/>
      <c r="I50" s="25"/>
    </row>
    <row r="51" spans="1:9" s="20" customFormat="1" ht="13.5" customHeight="1" x14ac:dyDescent="0.25">
      <c r="A51" s="29"/>
      <c r="B51" s="23" t="s">
        <v>65</v>
      </c>
      <c r="C51" s="54"/>
      <c r="D51" s="23" t="s">
        <v>65</v>
      </c>
      <c r="E51" s="54"/>
      <c r="F51" s="23" t="s">
        <v>65</v>
      </c>
      <c r="G51" s="54"/>
      <c r="H51" s="23" t="s">
        <v>65</v>
      </c>
      <c r="I51" s="54"/>
    </row>
    <row r="52" spans="1:9" s="20" customFormat="1" ht="13.5" customHeight="1" x14ac:dyDescent="0.25">
      <c r="A52" s="29"/>
      <c r="B52" s="23"/>
      <c r="C52" s="54"/>
      <c r="D52" s="23"/>
      <c r="E52" s="54"/>
      <c r="F52" s="23"/>
      <c r="G52" s="54"/>
      <c r="H52" s="23"/>
      <c r="I52" s="54"/>
    </row>
    <row r="53" spans="1:9" s="20" customFormat="1" ht="13.5" customHeight="1" x14ac:dyDescent="0.25">
      <c r="A53" s="29"/>
      <c r="B53" s="23"/>
      <c r="C53" s="54"/>
      <c r="D53" s="23"/>
      <c r="E53" s="54"/>
      <c r="F53" s="23"/>
      <c r="G53" s="54"/>
      <c r="H53" s="23"/>
      <c r="I53" s="54"/>
    </row>
    <row r="54" spans="1:9" s="20" customFormat="1" ht="13.5" customHeight="1" x14ac:dyDescent="0.25">
      <c r="A54" s="29"/>
      <c r="B54" s="23"/>
      <c r="C54" s="54"/>
      <c r="D54" s="23"/>
      <c r="E54" s="54"/>
      <c r="F54" s="23"/>
      <c r="G54" s="54"/>
      <c r="H54" s="23"/>
      <c r="I54" s="54"/>
    </row>
    <row r="55" spans="1:9" s="20" customFormat="1" ht="13.5" customHeight="1" x14ac:dyDescent="0.25">
      <c r="A55" s="29"/>
      <c r="B55" s="23"/>
      <c r="C55" s="54"/>
      <c r="D55" s="23"/>
      <c r="E55" s="54"/>
      <c r="F55" s="23"/>
      <c r="G55" s="54"/>
      <c r="H55" s="23"/>
      <c r="I55" s="54"/>
    </row>
    <row r="56" spans="1:9" s="20" customFormat="1" ht="13.5" customHeight="1" x14ac:dyDescent="0.25">
      <c r="A56" s="19" t="s">
        <v>46</v>
      </c>
      <c r="B56" s="23" t="s">
        <v>65</v>
      </c>
      <c r="C56" s="61">
        <f>SUM(C51:C55)</f>
        <v>0</v>
      </c>
      <c r="D56" s="23" t="s">
        <v>65</v>
      </c>
      <c r="E56" s="61">
        <f>SUM(E51:E55)</f>
        <v>0</v>
      </c>
      <c r="F56" s="23" t="s">
        <v>65</v>
      </c>
      <c r="G56" s="61">
        <f>SUM(G51:G55)</f>
        <v>0</v>
      </c>
      <c r="H56" s="23" t="s">
        <v>65</v>
      </c>
      <c r="I56" s="61">
        <f>SUM(I51:I55)</f>
        <v>0</v>
      </c>
    </row>
    <row r="57" spans="1:9" s="20" customFormat="1" ht="8.1" customHeight="1" x14ac:dyDescent="0.25">
      <c r="A57" s="19"/>
      <c r="B57" s="23"/>
      <c r="C57" s="66"/>
      <c r="D57" s="23"/>
      <c r="E57" s="66"/>
      <c r="F57" s="23"/>
      <c r="G57" s="66"/>
      <c r="H57" s="23"/>
      <c r="I57" s="66"/>
    </row>
    <row r="58" spans="1:9" s="20" customFormat="1" ht="18.75" customHeight="1" thickBot="1" x14ac:dyDescent="0.3">
      <c r="A58" s="48" t="s">
        <v>7</v>
      </c>
      <c r="B58" s="23" t="s">
        <v>65</v>
      </c>
      <c r="C58" s="65">
        <f>C14+C21+C28+C35+C42+C49+C56</f>
        <v>0</v>
      </c>
      <c r="D58" s="23" t="s">
        <v>65</v>
      </c>
      <c r="E58" s="65">
        <f>E14+E21+E28+E35+E42+E49+E56</f>
        <v>0</v>
      </c>
      <c r="F58" s="23" t="s">
        <v>65</v>
      </c>
      <c r="G58" s="65">
        <f>G14+G21+G28+G35+G42+G49+G56</f>
        <v>0</v>
      </c>
      <c r="H58" s="23" t="s">
        <v>65</v>
      </c>
      <c r="I58" s="65">
        <f>I14+I21+I28+I35+I42+I49+I56</f>
        <v>0</v>
      </c>
    </row>
    <row r="59" spans="1:9" s="20" customFormat="1" ht="13.5" customHeight="1" thickTop="1" x14ac:dyDescent="0.25">
      <c r="A59" s="24"/>
    </row>
    <row r="60" spans="1:9" s="6" customFormat="1" ht="13.8" x14ac:dyDescent="0.25">
      <c r="A60" s="4"/>
    </row>
    <row r="61" spans="1:9" s="6" customFormat="1" ht="13.8" x14ac:dyDescent="0.25"/>
    <row r="62" spans="1:9" s="6" customFormat="1" ht="13.8" x14ac:dyDescent="0.25"/>
    <row r="63" spans="1:9" s="6" customFormat="1" ht="13.8" x14ac:dyDescent="0.25"/>
    <row r="64" spans="1:9" s="6" customFormat="1" ht="13.8" x14ac:dyDescent="0.25"/>
    <row r="65" s="6" customFormat="1" ht="13.8" x14ac:dyDescent="0.25"/>
    <row r="66" s="6" customFormat="1" ht="13.8" x14ac:dyDescent="0.25"/>
    <row r="67" s="6" customFormat="1" ht="13.8" x14ac:dyDescent="0.25"/>
    <row r="68" s="6" customFormat="1" ht="13.8" x14ac:dyDescent="0.25"/>
    <row r="69" s="6" customFormat="1" ht="13.8" x14ac:dyDescent="0.25"/>
    <row r="70" s="6" customFormat="1" ht="13.8" x14ac:dyDescent="0.25"/>
    <row r="71" s="6" customFormat="1" ht="13.8" x14ac:dyDescent="0.25"/>
    <row r="72" s="6" customFormat="1" ht="13.8" x14ac:dyDescent="0.25"/>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xr:uid="{C7794B7F-F6FC-4C6D-A532-0EC8EE9C232E}"/>
    <hyperlink ref="C7" location="SchD2" display="SOURCES" xr:uid="{D289FF17-130D-4B1F-AF98-2B3BAEADB14D}"/>
    <hyperlink ref="E7" location="SchD3" display="&lt;USES&gt;" xr:uid="{A9FE2026-C100-4030-ABBE-D5D1A21A6907}"/>
    <hyperlink ref="G7:I7" location="SchD4" display="IN" xr:uid="{3D9F27A5-DCDE-4EDF-95A3-91B52B8C8202}"/>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67"/>
  <sheetViews>
    <sheetView showGridLines="0" showZeros="0" showOutlineSymbols="0" topLeftCell="A40" zoomScaleNormal="100" zoomScaleSheetLayoutView="100" workbookViewId="0">
      <selection activeCell="J54" sqref="J54"/>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TENTATIVE BUDGET</v>
      </c>
      <c r="B1" s="304"/>
      <c r="C1" s="304"/>
      <c r="D1" s="304"/>
      <c r="E1" s="304"/>
      <c r="F1" s="304"/>
      <c r="G1" s="304"/>
      <c r="H1" s="304"/>
      <c r="I1" s="304"/>
      <c r="J1" s="304"/>
    </row>
    <row r="2" spans="1:10" s="11" customFormat="1" ht="15" customHeight="1" x14ac:dyDescent="0.3">
      <c r="A2" s="304" t="s">
        <v>117</v>
      </c>
      <c r="B2" s="304"/>
      <c r="C2" s="304"/>
      <c r="D2" s="304"/>
      <c r="E2" s="304"/>
      <c r="F2" s="304"/>
      <c r="G2" s="304"/>
      <c r="H2" s="304"/>
      <c r="I2" s="304"/>
      <c r="J2" s="304"/>
    </row>
    <row r="3" spans="1:10" s="11" customFormat="1" ht="15" customHeight="1" x14ac:dyDescent="0.3">
      <c r="A3" s="306" t="str">
        <f>"Fiscal Year " &amp; Cover!E7</f>
        <v>Fiscal Year 2021</v>
      </c>
      <c r="B3" s="306"/>
      <c r="C3" s="306"/>
      <c r="D3" s="306"/>
      <c r="E3" s="306"/>
      <c r="F3" s="306"/>
      <c r="G3" s="306"/>
      <c r="H3" s="306"/>
      <c r="I3" s="306"/>
      <c r="J3" s="306"/>
    </row>
    <row r="4" spans="1:10" s="21" customFormat="1" ht="6.6" customHeight="1" x14ac:dyDescent="0.25">
      <c r="A4" s="78"/>
      <c r="B4" s="79"/>
      <c r="C4" s="80"/>
      <c r="D4" s="79"/>
      <c r="E4" s="80"/>
      <c r="F4" s="79"/>
      <c r="G4" s="80"/>
      <c r="H4" s="79"/>
      <c r="I4" s="80"/>
      <c r="J4" s="79"/>
    </row>
    <row r="5" spans="1:10" s="6" customFormat="1" ht="66.75" customHeight="1" x14ac:dyDescent="0.25">
      <c r="A5" s="92"/>
      <c r="B5" s="92"/>
      <c r="C5" s="81"/>
      <c r="D5" s="230" t="s">
        <v>87</v>
      </c>
      <c r="E5" s="81"/>
      <c r="F5" s="230" t="s">
        <v>88</v>
      </c>
      <c r="G5" s="81"/>
      <c r="H5" s="230" t="s">
        <v>89</v>
      </c>
      <c r="I5" s="81"/>
      <c r="J5" s="230" t="s">
        <v>90</v>
      </c>
    </row>
    <row r="6" spans="1:10" s="6" customFormat="1" ht="15.75" customHeight="1" thickBot="1" x14ac:dyDescent="0.3">
      <c r="A6" s="204"/>
      <c r="B6" s="234" t="s">
        <v>47</v>
      </c>
      <c r="C6" s="81"/>
      <c r="D6" s="82">
        <f>Cover!E7-1</f>
        <v>2020</v>
      </c>
      <c r="E6" s="81"/>
      <c r="F6" s="83">
        <f>Cover!E7-1</f>
        <v>2020</v>
      </c>
      <c r="G6" s="81"/>
      <c r="H6" s="83">
        <f>Cover!E7-1</f>
        <v>2020</v>
      </c>
      <c r="I6" s="81"/>
      <c r="J6" s="83">
        <f>Cover!E7</f>
        <v>2021</v>
      </c>
    </row>
    <row r="7" spans="1:10" s="20" customFormat="1" ht="18.75" customHeight="1" x14ac:dyDescent="0.25">
      <c r="A7" s="15" t="s">
        <v>26</v>
      </c>
      <c r="B7" s="24"/>
      <c r="C7" s="23"/>
      <c r="D7" s="49"/>
      <c r="E7" s="23"/>
      <c r="F7" s="49"/>
      <c r="G7" s="23"/>
      <c r="H7" s="49"/>
      <c r="I7" s="23"/>
      <c r="J7" s="49"/>
    </row>
    <row r="8" spans="1:10" s="20" customFormat="1" ht="13.5" customHeight="1" x14ac:dyDescent="0.25">
      <c r="A8" s="24"/>
      <c r="B8" s="33" t="s">
        <v>362</v>
      </c>
      <c r="C8" s="23" t="s">
        <v>65</v>
      </c>
      <c r="D8" s="58">
        <v>30483.917600000001</v>
      </c>
      <c r="E8" s="23" t="s">
        <v>65</v>
      </c>
      <c r="F8" s="58"/>
      <c r="G8" s="23" t="s">
        <v>65</v>
      </c>
      <c r="H8" s="58">
        <v>31383</v>
      </c>
      <c r="I8" s="23" t="s">
        <v>65</v>
      </c>
      <c r="J8" s="58">
        <v>31873.454000000002</v>
      </c>
    </row>
    <row r="9" spans="1:10" s="20" customFormat="1" ht="13.5" customHeight="1" x14ac:dyDescent="0.25">
      <c r="A9" s="24"/>
      <c r="B9" s="34" t="s">
        <v>363</v>
      </c>
      <c r="C9" s="23"/>
      <c r="D9" s="58">
        <v>77783.932259199995</v>
      </c>
      <c r="E9" s="23"/>
      <c r="F9" s="58"/>
      <c r="G9" s="23"/>
      <c r="H9" s="58">
        <v>80306.548571428575</v>
      </c>
      <c r="I9" s="23"/>
      <c r="J9" s="58">
        <v>80940.400630399992</v>
      </c>
    </row>
    <row r="10" spans="1:10" s="20" customFormat="1" ht="13.5" customHeight="1" x14ac:dyDescent="0.25">
      <c r="A10" s="24"/>
      <c r="B10" s="34" t="s">
        <v>364</v>
      </c>
      <c r="C10" s="23"/>
      <c r="D10" s="58">
        <v>50763</v>
      </c>
      <c r="E10" s="23"/>
      <c r="F10" s="58"/>
      <c r="G10" s="23"/>
      <c r="H10" s="58">
        <v>28309.549090909091</v>
      </c>
      <c r="I10" s="23"/>
      <c r="J10" s="58">
        <v>39000</v>
      </c>
    </row>
    <row r="11" spans="1:10" s="20" customFormat="1" ht="13.5" customHeight="1" x14ac:dyDescent="0.25">
      <c r="A11" s="24"/>
      <c r="B11" s="34" t="s">
        <v>365</v>
      </c>
      <c r="C11" s="23"/>
      <c r="D11" s="58">
        <v>36670.542239999995</v>
      </c>
      <c r="E11" s="23"/>
      <c r="F11" s="58"/>
      <c r="G11" s="23"/>
      <c r="H11" s="58">
        <v>30662.865000000002</v>
      </c>
      <c r="I11" s="23"/>
      <c r="J11" s="58">
        <v>51689.445200000002</v>
      </c>
    </row>
    <row r="12" spans="1:10" s="20" customFormat="1" ht="13.5" customHeight="1" x14ac:dyDescent="0.25">
      <c r="A12" s="24"/>
      <c r="B12" s="34" t="s">
        <v>366</v>
      </c>
      <c r="C12" s="23"/>
      <c r="D12" s="58">
        <v>41132</v>
      </c>
      <c r="E12" s="23"/>
      <c r="F12" s="58"/>
      <c r="G12" s="23"/>
      <c r="H12" s="58">
        <v>40846</v>
      </c>
      <c r="I12" s="23"/>
      <c r="J12" s="58">
        <v>41467.228799999997</v>
      </c>
    </row>
    <row r="13" spans="1:10" s="20" customFormat="1" ht="13.5" customHeight="1" x14ac:dyDescent="0.25">
      <c r="A13" s="24"/>
      <c r="B13" s="34" t="s">
        <v>367</v>
      </c>
      <c r="C13" s="23"/>
      <c r="D13" s="58">
        <v>67216</v>
      </c>
      <c r="E13" s="23"/>
      <c r="F13" s="58"/>
      <c r="G13" s="23"/>
      <c r="H13" s="58">
        <v>48813.948571428569</v>
      </c>
      <c r="I13" s="23"/>
      <c r="J13" s="58">
        <v>72700</v>
      </c>
    </row>
    <row r="14" spans="1:10" s="20" customFormat="1" ht="13.5" customHeight="1" x14ac:dyDescent="0.25">
      <c r="A14" s="24"/>
      <c r="B14" s="34" t="s">
        <v>368</v>
      </c>
      <c r="C14" s="23"/>
      <c r="D14" s="58">
        <v>26359.181904000001</v>
      </c>
      <c r="E14" s="23"/>
      <c r="F14" s="58"/>
      <c r="G14" s="23"/>
      <c r="H14" s="58">
        <v>35621.160000000003</v>
      </c>
      <c r="I14" s="23"/>
      <c r="J14" s="58">
        <v>37406.345375999997</v>
      </c>
    </row>
    <row r="15" spans="1:10" s="20" customFormat="1" ht="13.5" customHeight="1" x14ac:dyDescent="0.25">
      <c r="A15" s="24"/>
      <c r="B15" s="34" t="s">
        <v>369</v>
      </c>
      <c r="C15" s="23"/>
      <c r="D15" s="58">
        <v>289908.74087199999</v>
      </c>
      <c r="E15" s="23"/>
      <c r="F15" s="58"/>
      <c r="G15" s="23"/>
      <c r="H15" s="58">
        <v>303460.22499999998</v>
      </c>
      <c r="I15" s="23"/>
      <c r="J15" s="58">
        <v>313486.84073499998</v>
      </c>
    </row>
    <row r="16" spans="1:10" s="20" customFormat="1" ht="13.5" customHeight="1" x14ac:dyDescent="0.25">
      <c r="A16" s="24"/>
      <c r="B16" s="34" t="s">
        <v>370</v>
      </c>
      <c r="C16" s="23"/>
      <c r="D16" s="58">
        <v>28079.932104</v>
      </c>
      <c r="E16" s="23"/>
      <c r="F16" s="58"/>
      <c r="G16" s="23"/>
      <c r="H16" s="58">
        <v>18631.849999999999</v>
      </c>
      <c r="I16" s="23"/>
      <c r="J16" s="58">
        <v>18420.225285</v>
      </c>
    </row>
    <row r="17" spans="1:10" s="20" customFormat="1" ht="13.5" customHeight="1" x14ac:dyDescent="0.25">
      <c r="A17" s="24"/>
      <c r="B17" s="34" t="s">
        <v>371</v>
      </c>
      <c r="C17" s="23"/>
      <c r="D17" s="58">
        <v>35100</v>
      </c>
      <c r="E17" s="23"/>
      <c r="F17" s="58"/>
      <c r="G17" s="23"/>
      <c r="H17" s="58">
        <v>33313.037857142859</v>
      </c>
      <c r="I17" s="23"/>
      <c r="J17" s="58">
        <v>36200</v>
      </c>
    </row>
    <row r="18" spans="1:10" s="20" customFormat="1" ht="13.5" customHeight="1" x14ac:dyDescent="0.25">
      <c r="A18" s="24"/>
      <c r="B18" s="34" t="s">
        <v>372</v>
      </c>
      <c r="C18" s="23"/>
      <c r="D18" s="58">
        <v>7200</v>
      </c>
      <c r="E18" s="23"/>
      <c r="F18" s="58"/>
      <c r="G18" s="23"/>
      <c r="H18" s="58">
        <v>4231.5599999999995</v>
      </c>
      <c r="I18" s="23"/>
      <c r="J18" s="58">
        <v>10200</v>
      </c>
    </row>
    <row r="19" spans="1:10" s="20" customFormat="1" ht="13.5" customHeight="1" x14ac:dyDescent="0.25">
      <c r="A19" s="24"/>
      <c r="B19" s="34" t="s">
        <v>373</v>
      </c>
      <c r="C19" s="23"/>
      <c r="D19" s="58">
        <v>22315</v>
      </c>
      <c r="E19" s="23"/>
      <c r="F19" s="58"/>
      <c r="G19" s="23"/>
      <c r="H19" s="58">
        <v>18031.27</v>
      </c>
      <c r="I19" s="23"/>
      <c r="J19" s="58">
        <v>30792</v>
      </c>
    </row>
    <row r="20" spans="1:10" s="20" customFormat="1" ht="13.5" customHeight="1" x14ac:dyDescent="0.25">
      <c r="A20" s="24"/>
      <c r="B20" s="34" t="s">
        <v>333</v>
      </c>
      <c r="C20" s="23"/>
      <c r="D20" s="58">
        <f>+[1]Pool!$H$19</f>
        <v>246514</v>
      </c>
      <c r="E20" s="23"/>
      <c r="F20" s="58"/>
      <c r="G20" s="23"/>
      <c r="H20" s="58">
        <v>49728.544000000002</v>
      </c>
      <c r="I20" s="23"/>
      <c r="J20" s="58">
        <v>247850</v>
      </c>
    </row>
    <row r="21" spans="1:10" s="20" customFormat="1" ht="13.5" customHeight="1" x14ac:dyDescent="0.25">
      <c r="A21" s="24"/>
      <c r="B21" s="34" t="s">
        <v>374</v>
      </c>
      <c r="C21" s="23"/>
      <c r="D21" s="58">
        <f>+[1]Library!$H$21</f>
        <v>77838.665280000001</v>
      </c>
      <c r="E21" s="23"/>
      <c r="F21" s="58"/>
      <c r="G21" s="23"/>
      <c r="H21" s="58">
        <v>78369.415000000008</v>
      </c>
      <c r="I21" s="23"/>
      <c r="J21" s="58">
        <v>84051.667679999999</v>
      </c>
    </row>
    <row r="22" spans="1:10" s="20" customFormat="1" ht="13.5" customHeight="1" x14ac:dyDescent="0.25">
      <c r="A22" s="24"/>
      <c r="B22" s="34" t="s">
        <v>375</v>
      </c>
      <c r="C22" s="23"/>
      <c r="D22" s="58">
        <f>+'[1]Senior Citizen'!$H$22</f>
        <v>81167.395480000007</v>
      </c>
      <c r="E22" s="23"/>
      <c r="F22" s="58"/>
      <c r="G22" s="23"/>
      <c r="H22" s="58">
        <v>94723.54357142857</v>
      </c>
      <c r="I22" s="23"/>
      <c r="J22" s="58">
        <v>92043.767020800005</v>
      </c>
    </row>
    <row r="23" spans="1:10" s="20" customFormat="1" ht="13.5" customHeight="1" x14ac:dyDescent="0.25">
      <c r="A23" s="24"/>
      <c r="B23" s="34" t="s">
        <v>376</v>
      </c>
      <c r="C23" s="23"/>
      <c r="D23" s="58">
        <f>+[1]Television!$H$5</f>
        <v>3600</v>
      </c>
      <c r="E23" s="23"/>
      <c r="F23" s="58"/>
      <c r="G23" s="23"/>
      <c r="H23" s="58">
        <v>3600</v>
      </c>
      <c r="I23" s="23"/>
      <c r="J23" s="58">
        <v>3600</v>
      </c>
    </row>
    <row r="24" spans="1:10" s="20" customFormat="1" ht="13.5" customHeight="1" x14ac:dyDescent="0.25">
      <c r="A24" s="24"/>
      <c r="B24" s="34" t="s">
        <v>377</v>
      </c>
      <c r="C24" s="23"/>
      <c r="D24" s="58">
        <f>+'[1]Community Health Center'!$H$6</f>
        <v>4700</v>
      </c>
      <c r="E24" s="23"/>
      <c r="F24" s="58"/>
      <c r="G24" s="23"/>
      <c r="H24" s="58">
        <v>5697.4500000000007</v>
      </c>
      <c r="I24" s="23"/>
      <c r="J24" s="58">
        <v>6200</v>
      </c>
    </row>
    <row r="25" spans="1:10" s="20" customFormat="1" ht="13.5" customHeight="1" x14ac:dyDescent="0.25">
      <c r="A25" s="24"/>
      <c r="B25" s="34" t="s">
        <v>378</v>
      </c>
      <c r="C25" s="23"/>
      <c r="D25" s="58">
        <f>+'[1]Welcome Center'!$H$10</f>
        <v>0</v>
      </c>
      <c r="E25" s="23"/>
      <c r="F25" s="58"/>
      <c r="G25" s="23"/>
      <c r="H25" s="58"/>
      <c r="I25" s="23"/>
      <c r="J25" s="58"/>
    </row>
    <row r="26" spans="1:10" s="20" customFormat="1" ht="13.5" customHeight="1" x14ac:dyDescent="0.25">
      <c r="A26" s="24"/>
      <c r="B26" s="34" t="s">
        <v>82</v>
      </c>
      <c r="C26" s="23"/>
      <c r="D26" s="58">
        <v>10000</v>
      </c>
      <c r="E26" s="23"/>
      <c r="F26" s="58"/>
      <c r="G26" s="23"/>
      <c r="H26" s="58"/>
      <c r="I26" s="23"/>
      <c r="J26" s="58">
        <v>1000000</v>
      </c>
    </row>
    <row r="27" spans="1:10" s="20" customFormat="1" ht="13.5" customHeight="1" x14ac:dyDescent="0.25">
      <c r="A27" s="24"/>
      <c r="B27" s="19" t="s">
        <v>36</v>
      </c>
      <c r="C27" s="23" t="s">
        <v>65</v>
      </c>
      <c r="D27" s="59">
        <f>SUM(D8:D26)</f>
        <v>1136832.3077391998</v>
      </c>
      <c r="E27" s="23" t="s">
        <v>65</v>
      </c>
      <c r="F27" s="59">
        <f>SUM(F8:F26)</f>
        <v>0</v>
      </c>
      <c r="G27" s="23" t="s">
        <v>65</v>
      </c>
      <c r="H27" s="59">
        <f>SUM(H8:H26)</f>
        <v>905729.96666233777</v>
      </c>
      <c r="I27" s="23" t="s">
        <v>65</v>
      </c>
      <c r="J27" s="59">
        <f>SUM(J8:J26)</f>
        <v>2197921.3747271998</v>
      </c>
    </row>
    <row r="28" spans="1:10" s="20" customFormat="1" ht="18.75" customHeight="1" x14ac:dyDescent="0.25">
      <c r="A28" s="15" t="s">
        <v>37</v>
      </c>
      <c r="B28" s="24"/>
      <c r="C28" s="23"/>
      <c r="D28" s="23"/>
      <c r="E28" s="23"/>
      <c r="F28" s="23"/>
      <c r="G28" s="23"/>
      <c r="H28" s="23"/>
      <c r="I28" s="23"/>
      <c r="J28" s="23"/>
    </row>
    <row r="29" spans="1:10" s="20" customFormat="1" ht="13.5" customHeight="1" x14ac:dyDescent="0.25">
      <c r="A29" s="24"/>
      <c r="B29" s="34" t="s">
        <v>383</v>
      </c>
      <c r="C29" s="23" t="s">
        <v>65</v>
      </c>
      <c r="D29" s="58">
        <v>349773.32552000001</v>
      </c>
      <c r="E29" s="23" t="s">
        <v>65</v>
      </c>
      <c r="F29" s="58"/>
      <c r="G29" s="23" t="s">
        <v>65</v>
      </c>
      <c r="H29" s="58">
        <v>44235</v>
      </c>
      <c r="I29" s="23" t="s">
        <v>65</v>
      </c>
      <c r="J29" s="58">
        <v>538458.2957438</v>
      </c>
    </row>
    <row r="30" spans="1:10" s="20" customFormat="1" ht="13.5" customHeight="1" x14ac:dyDescent="0.25">
      <c r="A30" s="24"/>
      <c r="B30" s="34" t="s">
        <v>355</v>
      </c>
      <c r="C30" s="23"/>
      <c r="D30" s="58">
        <v>16925460</v>
      </c>
      <c r="E30" s="23"/>
      <c r="F30" s="58"/>
      <c r="G30" s="23"/>
      <c r="H30" s="58">
        <v>39215.254999999997</v>
      </c>
      <c r="I30" s="23"/>
      <c r="J30" s="58">
        <v>16925460</v>
      </c>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19" t="s">
        <v>38</v>
      </c>
      <c r="C35" s="23" t="s">
        <v>65</v>
      </c>
      <c r="D35" s="59">
        <f>SUM(D29:D34)</f>
        <v>17275233.325520001</v>
      </c>
      <c r="E35" s="23" t="s">
        <v>65</v>
      </c>
      <c r="F35" s="59">
        <f>SUM(F29:F34)</f>
        <v>0</v>
      </c>
      <c r="G35" s="23" t="s">
        <v>65</v>
      </c>
      <c r="H35" s="59">
        <f>SUM(H29:H34)</f>
        <v>83450.255000000005</v>
      </c>
      <c r="I35" s="23" t="s">
        <v>65</v>
      </c>
      <c r="J35" s="59">
        <f>SUM(J29:J34)</f>
        <v>17463918.295743801</v>
      </c>
    </row>
    <row r="36" spans="1:10" s="20" customFormat="1" ht="18.75" customHeight="1" x14ac:dyDescent="0.25">
      <c r="A36" s="15" t="s">
        <v>39</v>
      </c>
      <c r="B36" s="24"/>
      <c r="C36" s="23"/>
      <c r="D36" s="23"/>
      <c r="E36" s="23"/>
      <c r="F36" s="23"/>
      <c r="G36" s="23"/>
      <c r="H36" s="23"/>
      <c r="I36" s="23"/>
      <c r="J36" s="23"/>
    </row>
    <row r="37" spans="1:10" s="20" customFormat="1" ht="13.5" customHeight="1" x14ac:dyDescent="0.25">
      <c r="A37" s="24"/>
      <c r="B37" s="34" t="s">
        <v>82</v>
      </c>
      <c r="C37" s="23" t="s">
        <v>65</v>
      </c>
      <c r="D37" s="58"/>
      <c r="E37" s="23" t="s">
        <v>65</v>
      </c>
      <c r="F37" s="58"/>
      <c r="G37" s="23" t="s">
        <v>65</v>
      </c>
      <c r="H37" s="58"/>
      <c r="I37" s="23" t="s">
        <v>65</v>
      </c>
      <c r="J37" s="58"/>
    </row>
    <row r="38" spans="1:10" s="20" customFormat="1" ht="13.5" customHeight="1" x14ac:dyDescent="0.25">
      <c r="A38" s="24"/>
      <c r="B38" s="34"/>
      <c r="C38" s="23"/>
      <c r="D38" s="58"/>
      <c r="E38" s="23"/>
      <c r="F38" s="58"/>
      <c r="G38" s="23"/>
      <c r="H38" s="58"/>
      <c r="I38" s="23"/>
      <c r="J38" s="58"/>
    </row>
    <row r="39" spans="1:10" s="20" customFormat="1" ht="13.5" customHeight="1" x14ac:dyDescent="0.25">
      <c r="A39" s="24"/>
      <c r="B39" s="34"/>
      <c r="C39" s="23"/>
      <c r="D39" s="58"/>
      <c r="E39" s="23"/>
      <c r="F39" s="58"/>
      <c r="G39" s="23"/>
      <c r="H39" s="58"/>
      <c r="I39" s="23"/>
      <c r="J39" s="58"/>
    </row>
    <row r="40" spans="1:10" s="20" customFormat="1" ht="13.5" customHeight="1" x14ac:dyDescent="0.25">
      <c r="A40" s="24"/>
      <c r="B40" s="19" t="s">
        <v>16</v>
      </c>
      <c r="C40" s="23" t="s">
        <v>65</v>
      </c>
      <c r="D40" s="59">
        <f>SUM(D37:D39)</f>
        <v>0</v>
      </c>
      <c r="E40" s="23" t="s">
        <v>65</v>
      </c>
      <c r="F40" s="59">
        <f>SUM(F37:F39)</f>
        <v>0</v>
      </c>
      <c r="G40" s="23" t="s">
        <v>65</v>
      </c>
      <c r="H40" s="59">
        <f>SUM(H37:H39)</f>
        <v>0</v>
      </c>
      <c r="I40" s="23" t="s">
        <v>65</v>
      </c>
      <c r="J40" s="59">
        <f>SUM(J37:J39)</f>
        <v>0</v>
      </c>
    </row>
    <row r="41" spans="1:10" s="20" customFormat="1" ht="18.75" customHeight="1" x14ac:dyDescent="0.25">
      <c r="A41" s="15" t="s">
        <v>40</v>
      </c>
      <c r="B41" s="24"/>
      <c r="C41" s="23"/>
      <c r="D41" s="23"/>
      <c r="E41" s="23"/>
      <c r="F41" s="23"/>
      <c r="G41" s="23"/>
      <c r="H41" s="23"/>
      <c r="I41" s="23"/>
      <c r="J41" s="23"/>
    </row>
    <row r="42" spans="1:10" s="20" customFormat="1" ht="13.5" customHeight="1" x14ac:dyDescent="0.25">
      <c r="A42" s="24"/>
      <c r="B42" s="34" t="s">
        <v>82</v>
      </c>
      <c r="C42" s="23" t="s">
        <v>65</v>
      </c>
      <c r="D42" s="58"/>
      <c r="E42" s="23" t="s">
        <v>65</v>
      </c>
      <c r="F42" s="58"/>
      <c r="G42" s="23" t="s">
        <v>65</v>
      </c>
      <c r="H42" s="58"/>
      <c r="I42" s="23" t="s">
        <v>65</v>
      </c>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19" t="s">
        <v>41</v>
      </c>
      <c r="C45" s="23" t="s">
        <v>65</v>
      </c>
      <c r="D45" s="59">
        <f>SUM(D42:D44)</f>
        <v>0</v>
      </c>
      <c r="E45" s="23" t="s">
        <v>65</v>
      </c>
      <c r="F45" s="59">
        <f>SUM(F42:F44)</f>
        <v>0</v>
      </c>
      <c r="G45" s="23" t="s">
        <v>65</v>
      </c>
      <c r="H45" s="59">
        <f>SUM(H42:H44)</f>
        <v>0</v>
      </c>
      <c r="I45" s="23" t="s">
        <v>65</v>
      </c>
      <c r="J45" s="59">
        <f>SUM(J42:J44)</f>
        <v>0</v>
      </c>
    </row>
    <row r="46" spans="1:10" s="20" customFormat="1" ht="18.75" customHeight="1" x14ac:dyDescent="0.25">
      <c r="A46" s="15" t="s">
        <v>42</v>
      </c>
      <c r="B46" s="19"/>
      <c r="C46" s="23"/>
      <c r="D46" s="23"/>
      <c r="E46" s="23"/>
      <c r="F46" s="23"/>
      <c r="G46" s="23"/>
      <c r="H46" s="23"/>
      <c r="I46" s="23"/>
      <c r="J46" s="23"/>
    </row>
    <row r="47" spans="1:10" s="20" customFormat="1" ht="13.5" customHeight="1" x14ac:dyDescent="0.25">
      <c r="A47" s="24"/>
      <c r="B47" s="34" t="s">
        <v>82</v>
      </c>
      <c r="C47" s="23" t="s">
        <v>65</v>
      </c>
      <c r="D47" s="58"/>
      <c r="E47" s="23" t="s">
        <v>65</v>
      </c>
      <c r="F47" s="58"/>
      <c r="G47" s="23" t="s">
        <v>65</v>
      </c>
      <c r="H47" s="58"/>
      <c r="I47" s="23" t="s">
        <v>65</v>
      </c>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19" t="s">
        <v>43</v>
      </c>
      <c r="C50" s="23" t="s">
        <v>65</v>
      </c>
      <c r="D50" s="59">
        <f>SUM(D47:D49)</f>
        <v>0</v>
      </c>
      <c r="E50" s="23" t="s">
        <v>65</v>
      </c>
      <c r="F50" s="59">
        <f>SUM(F47:F49)</f>
        <v>0</v>
      </c>
      <c r="G50" s="23" t="s">
        <v>65</v>
      </c>
      <c r="H50" s="59">
        <f>SUM(H47:H49)</f>
        <v>0</v>
      </c>
      <c r="I50" s="23" t="s">
        <v>65</v>
      </c>
      <c r="J50" s="59">
        <f>SUM(J47:J49)</f>
        <v>0</v>
      </c>
    </row>
    <row r="51" spans="1:10" s="20" customFormat="1" ht="18.75" customHeight="1" x14ac:dyDescent="0.25">
      <c r="A51" s="15" t="s">
        <v>44</v>
      </c>
      <c r="B51" s="24"/>
      <c r="C51" s="23"/>
      <c r="D51" s="23"/>
      <c r="E51" s="23"/>
      <c r="F51" s="23"/>
      <c r="G51" s="23"/>
      <c r="H51" s="23"/>
      <c r="I51" s="23"/>
      <c r="J51" s="23"/>
    </row>
    <row r="52" spans="1:10" s="20" customFormat="1" ht="13.5" customHeight="1" x14ac:dyDescent="0.25">
      <c r="A52" s="24"/>
      <c r="B52" s="34" t="s">
        <v>379</v>
      </c>
      <c r="C52" s="23" t="s">
        <v>65</v>
      </c>
      <c r="D52" s="58">
        <v>478273</v>
      </c>
      <c r="E52" s="23" t="s">
        <v>65</v>
      </c>
      <c r="F52" s="58"/>
      <c r="G52" s="23" t="s">
        <v>65</v>
      </c>
      <c r="H52" s="58">
        <v>374219.32714285713</v>
      </c>
      <c r="I52" s="23" t="s">
        <v>65</v>
      </c>
      <c r="J52" s="58">
        <v>324599.48415999999</v>
      </c>
    </row>
    <row r="53" spans="1:10" s="20" customFormat="1" ht="13.5" customHeight="1" x14ac:dyDescent="0.25">
      <c r="A53" s="24"/>
      <c r="B53" s="34" t="s">
        <v>357</v>
      </c>
      <c r="C53" s="23"/>
      <c r="D53" s="58">
        <v>192030.57783999998</v>
      </c>
      <c r="E53" s="23"/>
      <c r="F53" s="58"/>
      <c r="G53" s="23"/>
      <c r="H53" s="58">
        <v>124363.79928571428</v>
      </c>
      <c r="I53" s="23"/>
      <c r="J53" s="58">
        <v>138153.92791999999</v>
      </c>
    </row>
    <row r="54" spans="1:10" s="20" customFormat="1" ht="13.5" customHeight="1" x14ac:dyDescent="0.25">
      <c r="A54" s="24"/>
      <c r="B54" s="34" t="s">
        <v>358</v>
      </c>
      <c r="C54" s="23"/>
      <c r="D54" s="58">
        <v>925733.74937600002</v>
      </c>
      <c r="E54" s="23"/>
      <c r="F54" s="58"/>
      <c r="G54" s="23"/>
      <c r="H54" s="58">
        <v>634694.60714285704</v>
      </c>
      <c r="I54" s="23"/>
      <c r="J54" s="58">
        <v>722823.72586400004</v>
      </c>
    </row>
    <row r="55" spans="1:10" s="20" customFormat="1" ht="13.5" customHeight="1" x14ac:dyDescent="0.25">
      <c r="A55" s="24"/>
      <c r="B55" s="34" t="s">
        <v>359</v>
      </c>
      <c r="C55" s="23"/>
      <c r="D55" s="58">
        <v>134999.83199999999</v>
      </c>
      <c r="E55" s="23"/>
      <c r="F55" s="58"/>
      <c r="G55" s="23"/>
      <c r="H55" s="58">
        <v>134158.55714285717</v>
      </c>
      <c r="I55" s="23"/>
      <c r="J55" s="58">
        <v>135060.83199999999</v>
      </c>
    </row>
    <row r="56" spans="1:10" s="20" customFormat="1" ht="12.6" customHeight="1" x14ac:dyDescent="0.25">
      <c r="A56" s="24"/>
      <c r="B56" s="34" t="s">
        <v>82</v>
      </c>
      <c r="C56" s="23"/>
      <c r="D56" s="58"/>
      <c r="E56" s="23"/>
      <c r="F56" s="58"/>
      <c r="G56" s="23"/>
      <c r="H56" s="58"/>
      <c r="I56" s="23"/>
      <c r="J56" s="58">
        <v>391574</v>
      </c>
    </row>
    <row r="57" spans="1:10" s="20" customFormat="1" ht="13.5" customHeight="1" x14ac:dyDescent="0.25">
      <c r="A57" s="24"/>
      <c r="B57" s="19" t="s">
        <v>18</v>
      </c>
      <c r="C57" s="23" t="s">
        <v>65</v>
      </c>
      <c r="D57" s="59">
        <f>SUM(D52:D56)</f>
        <v>1731037.1592159998</v>
      </c>
      <c r="E57" s="23" t="s">
        <v>65</v>
      </c>
      <c r="F57" s="59">
        <f>SUM(F52:F56)</f>
        <v>0</v>
      </c>
      <c r="G57" s="23" t="s">
        <v>65</v>
      </c>
      <c r="H57" s="59">
        <f>SUM(H52:H56)</f>
        <v>1267436.2907142856</v>
      </c>
      <c r="I57" s="23" t="s">
        <v>65</v>
      </c>
      <c r="J57" s="59">
        <f>SUM(J52:J56)</f>
        <v>1712211.969944</v>
      </c>
    </row>
    <row r="58" spans="1:10" s="20" customFormat="1" ht="18.75" customHeight="1" x14ac:dyDescent="0.25">
      <c r="A58" s="15" t="s">
        <v>45</v>
      </c>
      <c r="B58" s="24"/>
      <c r="C58" s="23"/>
      <c r="D58" s="23"/>
      <c r="E58" s="23"/>
      <c r="F58" s="23"/>
      <c r="G58" s="23"/>
      <c r="H58" s="23"/>
      <c r="I58" s="23"/>
      <c r="J58" s="23"/>
    </row>
    <row r="59" spans="1:10" s="20" customFormat="1" ht="13.5" customHeight="1" x14ac:dyDescent="0.25">
      <c r="A59" s="24"/>
      <c r="B59" s="34" t="s">
        <v>82</v>
      </c>
      <c r="C59" s="23" t="s">
        <v>65</v>
      </c>
      <c r="D59" s="58"/>
      <c r="E59" s="23" t="s">
        <v>65</v>
      </c>
      <c r="F59" s="58"/>
      <c r="G59" s="23" t="s">
        <v>65</v>
      </c>
      <c r="H59" s="58"/>
      <c r="I59" s="23" t="s">
        <v>65</v>
      </c>
      <c r="J59" s="58"/>
    </row>
    <row r="60" spans="1:10" s="20" customFormat="1" ht="13.5" customHeight="1" x14ac:dyDescent="0.25">
      <c r="A60" s="24"/>
      <c r="B60" s="34"/>
      <c r="C60" s="23"/>
      <c r="D60" s="58"/>
      <c r="E60" s="23"/>
      <c r="F60" s="58"/>
      <c r="G60" s="23"/>
      <c r="H60" s="58"/>
      <c r="I60" s="23"/>
      <c r="J60" s="58"/>
    </row>
    <row r="61" spans="1:10" s="20" customFormat="1" ht="13.5" customHeight="1" x14ac:dyDescent="0.25">
      <c r="A61" s="24"/>
      <c r="B61" s="34"/>
      <c r="C61" s="23"/>
      <c r="D61" s="58"/>
      <c r="E61" s="23"/>
      <c r="F61" s="58"/>
      <c r="G61" s="23"/>
      <c r="H61" s="58"/>
      <c r="I61" s="23"/>
      <c r="J61" s="58"/>
    </row>
    <row r="62" spans="1:10" s="20" customFormat="1" ht="13.5" customHeight="1" x14ac:dyDescent="0.25">
      <c r="A62" s="24"/>
      <c r="B62" s="19" t="s">
        <v>46</v>
      </c>
      <c r="C62" s="23" t="s">
        <v>65</v>
      </c>
      <c r="D62" s="59">
        <f>SUM(D59:D61)</f>
        <v>0</v>
      </c>
      <c r="E62" s="23" t="s">
        <v>65</v>
      </c>
      <c r="F62" s="59">
        <f>SUM(F59:F61)</f>
        <v>0</v>
      </c>
      <c r="G62" s="23" t="s">
        <v>65</v>
      </c>
      <c r="H62" s="59">
        <f>SUM(H59:H61)</f>
        <v>0</v>
      </c>
      <c r="I62" s="23" t="s">
        <v>65</v>
      </c>
      <c r="J62" s="59">
        <f>SUM(J59:J61)</f>
        <v>0</v>
      </c>
    </row>
    <row r="63" spans="1:10" s="20" customFormat="1" ht="18" customHeight="1" thickBot="1" x14ac:dyDescent="0.3">
      <c r="A63" s="24"/>
      <c r="B63" s="48" t="s">
        <v>7</v>
      </c>
      <c r="C63" s="23" t="s">
        <v>65</v>
      </c>
      <c r="D63" s="62">
        <f>D27+D35+D40+D45+D50+D57+D62</f>
        <v>20143102.792475201</v>
      </c>
      <c r="E63" s="23" t="s">
        <v>65</v>
      </c>
      <c r="F63" s="62">
        <f>F27+F35+F40+F45+F50+F57+F62</f>
        <v>0</v>
      </c>
      <c r="G63" s="23" t="s">
        <v>65</v>
      </c>
      <c r="H63" s="62">
        <f>H27+H35+H40+H45+H50+H57+H62</f>
        <v>2256616.5123766232</v>
      </c>
      <c r="I63" s="23" t="s">
        <v>65</v>
      </c>
      <c r="J63" s="62">
        <f>J27+J35+J40+J45+J50+J57+J62</f>
        <v>21374051.640415002</v>
      </c>
    </row>
    <row r="64" spans="1:10" s="20" customFormat="1" ht="13.5" customHeight="1" thickTop="1" x14ac:dyDescent="0.25">
      <c r="A64" s="24"/>
      <c r="B64" s="48"/>
      <c r="C64" s="23"/>
      <c r="D64" s="23"/>
      <c r="E64" s="23"/>
      <c r="F64" s="23"/>
      <c r="G64" s="23"/>
      <c r="H64" s="23"/>
      <c r="I64" s="23"/>
      <c r="J64" s="23"/>
    </row>
    <row r="65" spans="1:10" s="6" customFormat="1" ht="30.75" customHeight="1" x14ac:dyDescent="0.25">
      <c r="A65" s="67" t="s">
        <v>12</v>
      </c>
      <c r="B65" s="308" t="s">
        <v>69</v>
      </c>
      <c r="C65" s="308"/>
      <c r="D65" s="308"/>
      <c r="E65" s="308"/>
      <c r="F65" s="308"/>
      <c r="G65" s="308"/>
      <c r="H65" s="308"/>
      <c r="I65" s="308"/>
      <c r="J65" s="308"/>
    </row>
    <row r="66" spans="1:10" s="6" customFormat="1" ht="13.8" x14ac:dyDescent="0.25">
      <c r="A66" s="13" t="s">
        <v>48</v>
      </c>
      <c r="C66" s="4"/>
      <c r="D66" s="15"/>
      <c r="E66" s="4"/>
      <c r="F66" s="15"/>
      <c r="G66" s="4"/>
      <c r="H66" s="15"/>
      <c r="I66" s="4"/>
      <c r="J66" s="15"/>
    </row>
    <row r="67" spans="1:10" ht="15" x14ac:dyDescent="0.25">
      <c r="A67" s="12"/>
      <c r="B67" s="12"/>
      <c r="C67" s="12"/>
      <c r="D67" s="12"/>
      <c r="E67" s="12"/>
      <c r="F67" s="12"/>
      <c r="G67" s="12"/>
      <c r="H67" s="12"/>
      <c r="I67" s="12"/>
      <c r="J67" s="12"/>
    </row>
  </sheetData>
  <sheetProtection sheet="1" formatCells="0" formatColumns="0" formatRows="0" insertRows="0" deleteRows="0"/>
  <mergeCells count="4">
    <mergeCell ref="A2:J2"/>
    <mergeCell ref="A3:J3"/>
    <mergeCell ref="A1:J1"/>
    <mergeCell ref="B65:J65"/>
  </mergeCells>
  <phoneticPr fontId="13" type="noConversion"/>
  <hyperlinks>
    <hyperlink ref="D5" location="SchE2" display="SchE2" xr:uid="{CE2E9461-18EC-450F-B105-32F0D824D9EE}"/>
    <hyperlink ref="F5" location="SchE3" display="SchE3" xr:uid="{ED56F93D-87F3-4ABB-91C2-B8BD11FA4C01}"/>
    <hyperlink ref="H5" location="SchE4" display="SchE4" xr:uid="{967F6FE2-5B27-4A19-909D-0473C837F838}"/>
    <hyperlink ref="J5" location="SchE5" display="SchE5" xr:uid="{702A696D-A114-401E-AE99-5CD613A52C9A}"/>
    <hyperlink ref="B6" location="SchE1" display="FUND/DEPARTMENT" xr:uid="{CAC2FB4D-854D-406B-BD80-1165224A897F}"/>
  </hyperlinks>
  <printOptions horizontalCentered="1"/>
  <pageMargins left="0.5" right="0.5" top="0.5" bottom="0.5" header="0.5" footer="0.25"/>
  <pageSetup scale="75" orientation="portrait" r:id="rId1"/>
  <headerFooter alignWithMargins="0">
    <oddFooter>&amp;L&amp;"Arial,Bold" 4/19 Arizona Auditor General's Office&amp;C&amp;"Arial,Bold"SCHEDULE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E1335-C15D-4B57-BBFE-9B8BE7491CC3}">
  <ds:schemaRefs>
    <ds:schemaRef ds:uri="http://purl.org/dc/dcmitype/"/>
    <ds:schemaRef ds:uri="http://schemas.microsoft.com/office/infopath/2007/PartnerControls"/>
    <ds:schemaRef ds:uri="http://purl.org/dc/elements/1.1/"/>
    <ds:schemaRef ds:uri="http://schemas.microsoft.com/office/2006/metadata/properties"/>
    <ds:schemaRef ds:uri="1b967dd3-4ab2-4e2c-9c0c-3ef75f5dd338"/>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D64433-A836-4AF8-A3B7-AEFE3B88A7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2020-07-26T21:19:05Z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