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506" windowWidth="16050" windowHeight="9450" firstSheet="2" activeTab="3"/>
  </bookViews>
  <sheets>
    <sheet name="Instructions" sheetId="1" r:id="rId1"/>
    <sheet name="Title Page" sheetId="2" r:id="rId2"/>
    <sheet name="Table of Contents" sheetId="3" r:id="rId3"/>
    <sheet name="Resolution" sheetId="4" r:id="rId4"/>
    <sheet name="SCHEDULE A" sheetId="5" r:id="rId5"/>
    <sheet name="SCHEDULE C" sheetId="6" r:id="rId6"/>
    <sheet name="SCHEDULE E" sheetId="7" r:id="rId7"/>
    <sheet name="SCHEDULE G" sheetId="8" r:id="rId8"/>
    <sheet name="Sheet1" sheetId="9" r:id="rId9"/>
  </sheets>
  <definedNames>
    <definedName name="ACwvu.PAGE._.BREAKS." localSheetId="5" hidden="1">'SCHEDULE C'!$A$1</definedName>
    <definedName name="City_Town_of">'Instructions'!$E$6</definedName>
    <definedName name="Fiscal_Year_budgetyear">'Title Page'!$A$5</definedName>
    <definedName name="_xlnm.Print_Area" localSheetId="5">'SCHEDULE C'!$A$1:$I$116</definedName>
    <definedName name="_xlnm.Print_Area" localSheetId="6">'SCHEDULE E'!$A$1:$J$61</definedName>
    <definedName name="_xlnm.Print_Area" localSheetId="7">'SCHEDULE G'!$A$1:$O$42</definedName>
    <definedName name="_xlnm.Print_Titles" localSheetId="5">'SCHEDULE C'!$1:$6</definedName>
    <definedName name="_xlnm.Print_Titles" localSheetId="7">'SCHEDULE G'!$1:$5</definedName>
    <definedName name="SCHEDULEB">#REF!</definedName>
    <definedName name="SCHEDULEC">'SCHEDULE C'!$A$7:$I$116</definedName>
    <definedName name="SCHEDULED">#REF!</definedName>
    <definedName name="SCHEDULEE">'SCHEDULE E'!$A$1:$J$62</definedName>
    <definedName name="Swvu.PAGE._.BREAKS." localSheetId="5" hidden="1">'SCHEDULE C'!$A$1</definedName>
    <definedName name="wvu.PAGE._.BREAKS." localSheetId="5" hidden="1">{TRUE,TRUE,-1.25,-15.5,484.5,276.75,FALSE,FALSE,TRUE,TRUE,0,1,#N/A,1,#N/A,6.318840579710145,18.11764705882353,1,FALSE,FALSE,3,FALSE,1,FALSE,87,"Swvu.PAGE._.BREAKS.","ACwvu.PAGE._.BREAKS.",#N/A,FALSE,FALSE,0.25,0.25,0.75,0.5,1,"","&amp;L5/97&amp;CSCHEDULE C&amp;R&amp;P of 5",TRUE,FALSE,FALSE,FALSE,1,64,#N/A,#N/A,FALSE,"=R1:R9",#N/A,#N/A,FALSE,FALSE,TRUE,1,600,600,FALSE,FALSE,TRUE,TRUE,TRUE}</definedName>
  </definedNames>
  <calcPr fullCalcOnLoad="1"/>
</workbook>
</file>

<file path=xl/sharedStrings.xml><?xml version="1.0" encoding="utf-8"?>
<sst xmlns="http://schemas.openxmlformats.org/spreadsheetml/2006/main" count="423" uniqueCount="213">
  <si>
    <t>Summary Schedule of Estimated Revenues and Expenditures/Expenses</t>
  </si>
  <si>
    <t>FUND</t>
  </si>
  <si>
    <t>1.</t>
  </si>
  <si>
    <t>2.</t>
  </si>
  <si>
    <t>3.</t>
  </si>
  <si>
    <t>4.</t>
  </si>
  <si>
    <t>5.</t>
  </si>
  <si>
    <t>6.</t>
  </si>
  <si>
    <t>7.</t>
  </si>
  <si>
    <t>8.</t>
  </si>
  <si>
    <t>9.</t>
  </si>
  <si>
    <t>10.</t>
  </si>
  <si>
    <t>11.</t>
  </si>
  <si>
    <t>TOTAL ALL FUNDS</t>
  </si>
  <si>
    <t>&lt;USES&gt;</t>
  </si>
  <si>
    <t>IN</t>
  </si>
  <si>
    <t>&lt;OUT&gt;</t>
  </si>
  <si>
    <t>OTHER FINANCING</t>
  </si>
  <si>
    <t>INTERFUND TRANSFERS</t>
  </si>
  <si>
    <t>Primary:</t>
  </si>
  <si>
    <t>Secondary:</t>
  </si>
  <si>
    <t>EXPENDITURE LIMITATION COMPARISON</t>
  </si>
  <si>
    <t>1.  Budgeted expenditures/expenses</t>
  </si>
  <si>
    <t>2.  Add/subtract: estimated net reconciling items</t>
  </si>
  <si>
    <t>3.  Budgeted expenditures/expenses adjusted for reconciling items</t>
  </si>
  <si>
    <t>4.  Less: estimated exclusions</t>
  </si>
  <si>
    <t>5.  Amount subject to the expenditure limitation</t>
  </si>
  <si>
    <t>6.  EEC or voter-approved alternative expenditure limitation</t>
  </si>
  <si>
    <t>The city/town does not levy property taxes and does not have special assessment districts for which property taxes are levied.  Therefore, Schedule B has been omitted.</t>
  </si>
  <si>
    <t>*</t>
  </si>
  <si>
    <t>**</t>
  </si>
  <si>
    <t>Includes actual amounts as of the date the proposed budget was prepared, adjusted for estimated activity for the remainder of the fiscal year.</t>
  </si>
  <si>
    <t>General Fund</t>
  </si>
  <si>
    <t>Special Revenue Funds</t>
  </si>
  <si>
    <t>Debt Service Funds Available</t>
  </si>
  <si>
    <t>Total Debt Service Funds</t>
  </si>
  <si>
    <t>Capital Projects Funds</t>
  </si>
  <si>
    <t>Permanent Funds</t>
  </si>
  <si>
    <t>Enterprise Funds Available</t>
  </si>
  <si>
    <t>Total Enterprise Funds</t>
  </si>
  <si>
    <t>Internal Service Funds</t>
  </si>
  <si>
    <t>SOURCES</t>
  </si>
  <si>
    <t>SOURCE OF REVENUES</t>
  </si>
  <si>
    <t>GENERAL FUND</t>
  </si>
  <si>
    <t>Local taxes</t>
  </si>
  <si>
    <t>Licenses and permits</t>
  </si>
  <si>
    <t>Intergovernmental</t>
  </si>
  <si>
    <t>Charges for services</t>
  </si>
  <si>
    <t>Fines and forfeits</t>
  </si>
  <si>
    <t>Contributions</t>
  </si>
  <si>
    <t>Voluntary contributions</t>
  </si>
  <si>
    <t>Miscellaneous</t>
  </si>
  <si>
    <t>Total General Fund</t>
  </si>
  <si>
    <t>SPECIAL REVENUE FUNDS</t>
  </si>
  <si>
    <t>Total Special Revenue Funds</t>
  </si>
  <si>
    <t>DEBT SERVICE FUNDS</t>
  </si>
  <si>
    <t>CAPITAL PROJECTS FUNDS</t>
  </si>
  <si>
    <t>Total Capital Projects Funds</t>
  </si>
  <si>
    <t>PERMANENT FUNDS</t>
  </si>
  <si>
    <t>Total Permanent Funds</t>
  </si>
  <si>
    <t>ENTERPRISE FUNDS</t>
  </si>
  <si>
    <t>INTERNAL SERVICE FUNDS</t>
  </si>
  <si>
    <t>Total Internal Service Funds</t>
  </si>
  <si>
    <t>FUND/DEPARTMENT</t>
  </si>
  <si>
    <t xml:space="preserve"> </t>
  </si>
  <si>
    <t>***</t>
  </si>
  <si>
    <t>$</t>
  </si>
  <si>
    <t xml:space="preserve"> *</t>
  </si>
  <si>
    <t>Includes actual revenues recognized on the modified accrual or accrual basis as of the date the proposed budget was prepared, plus estimated revenues for the remainder of the fiscal year.</t>
  </si>
  <si>
    <t>Includes actual expenditures/expenses recognized on the modified accrual or accrual basis as of the date the proposed budget was prepared, plus estimated expenditures/expenses for the remainder of the fiscal year.</t>
  </si>
  <si>
    <t>12.</t>
  </si>
  <si>
    <t>TABLE OF CONTENTS</t>
  </si>
  <si>
    <t>Resolution for the Adoption of the Budget</t>
  </si>
  <si>
    <t>ADOPTED BUDGETED EXPENDITURES/
EXPENSES*</t>
  </si>
  <si>
    <t xml:space="preserve">ESTIMATED REVENUES OTHER THAN PROPERTY TAXES </t>
  </si>
  <si>
    <t xml:space="preserve">TOTAL FINANCIAL RESOURCES AVAILABLE </t>
  </si>
  <si>
    <t>BUDGETED EXPENDITURES/
EXPENSES</t>
  </si>
  <si>
    <r>
      <t>Includes Expenditure/Expense Adjustments Approved in</t>
    </r>
    <r>
      <rPr>
        <b/>
        <u val="single"/>
        <sz val="11"/>
        <rFont val="Arial"/>
        <family val="2"/>
      </rPr>
      <t xml:space="preserve"> current year</t>
    </r>
    <r>
      <rPr>
        <b/>
        <sz val="11"/>
        <rFont val="Arial"/>
        <family val="2"/>
      </rPr>
      <t xml:space="preserve"> from Schedule E.       </t>
    </r>
  </si>
  <si>
    <t xml:space="preserve">ESTIMATED REVENUES </t>
  </si>
  <si>
    <t xml:space="preserve">ACTUAL REVENUES* </t>
  </si>
  <si>
    <t>ADOPTED  
BUDGETED 
EXPENDITURES/
EXPENSES</t>
  </si>
  <si>
    <t xml:space="preserve">EXPENDITURE/
EXPENSE ADJUSTMENTS APPROVED </t>
  </si>
  <si>
    <t>ACTUAL EXPENDITURES/
EXPENSES*</t>
  </si>
  <si>
    <t xml:space="preserve">BUDGETED EXPENDITURES/
EXPENSES </t>
  </si>
  <si>
    <t>APPROVED:</t>
  </si>
  <si>
    <t>____________________________________________</t>
  </si>
  <si>
    <t>ATTEST:</t>
  </si>
  <si>
    <t xml:space="preserve">     WHEREAS, it appears that the sums to be raised by taxation, as specified therein, do not in the aggregate exceed that amount as computed in A.R.S. §42-17051(A), therefore be it  </t>
  </si>
  <si>
    <t>Schedule A—Summary Schedule of Estimated Revenues and Expenditures/Expenses</t>
  </si>
  <si>
    <t xml:space="preserve">PROPERTY TAX REVENUES </t>
  </si>
  <si>
    <t>BEFORE USING THE ENCLOSED SCHEDULES, PLEASE COMPLETE THE FOLLOWING:</t>
  </si>
  <si>
    <t>Less:  Amounts for Future Debt Retirement</t>
  </si>
  <si>
    <t>Less: Amounts for Future Debt Retirement</t>
  </si>
  <si>
    <t>Full-Time Employees and Personnel Compensation</t>
  </si>
  <si>
    <t>Full-Time Equivalent (FTE)</t>
  </si>
  <si>
    <t>Retirement Costs</t>
  </si>
  <si>
    <t>Healthcare Costs</t>
  </si>
  <si>
    <t>Other Benefit Costs</t>
  </si>
  <si>
    <t>Total Estimated Personnel Compensation</t>
  </si>
  <si>
    <t>=</t>
  </si>
  <si>
    <t>Schedule C—Revenues Other Than Property Taxes</t>
  </si>
  <si>
    <t>Schedule D—Other Financing Sources/&lt;Uses&gt; and Interfund Transfers</t>
  </si>
  <si>
    <t>Schedule E—Expenditures/Expenses by Fund</t>
  </si>
  <si>
    <t>Schedule F—Expenditures/Expenses by Department</t>
  </si>
  <si>
    <t>Schedule G—Full-Time Employees and Personnel Compensation</t>
  </si>
  <si>
    <t>FUND BALANCE/
NET POSITION***</t>
  </si>
  <si>
    <t>Amounts in this column represent Fund Balance/Net Position amounts except for amounts not in spendable form (e.g., prepaids and inventories) or legally or contractually required to be maintained intact (e.g., principal of a permanent fund).</t>
  </si>
  <si>
    <t>Schedule B—Tax Levy and Tax Rate Information</t>
  </si>
  <si>
    <t>Revenues Other Than Property Taxes</t>
  </si>
  <si>
    <t>Expenditures/Expenses by Fund</t>
  </si>
  <si>
    <t xml:space="preserve">Completing the steps below will populate the heading for each of the attached schedules. </t>
  </si>
  <si>
    <t>1. Enter the City/Town Name:</t>
  </si>
  <si>
    <t xml:space="preserve">2. Select the Budget Year </t>
  </si>
  <si>
    <t>Protection/Unprotection of File:</t>
  </si>
  <si>
    <t>You may need to add lines to Schedules C through G to accommodate all funds or departments involved. Remember to check all formulas in the subtotals and totals to ensure that the additional lines are included, and make changes accordingly. Once changes have been made, the sheet should be re-protected by reversing the above process. Re-protecting the sheets will help ensure that formulas are not accidentally altered or deleted.</t>
  </si>
  <si>
    <t>Printing Tips:</t>
  </si>
  <si>
    <t>Each spreadsheet within the file has been protected to prevent accidental deletion of formulas. When the sheet is protected you can move from one cell to the next using the Tab key. A password was not assigned, so the sheets may be unprotected to make minor formatting changes such as row height, column width, and font size. To unprotect an individual spreadsheet, select Protect/Unprotect Sheet from the menu.</t>
  </si>
  <si>
    <t>OFFICIAL BUDGET FORMS</t>
  </si>
  <si>
    <t>Employee Salaries and Hourly Costs</t>
  </si>
  <si>
    <t>Schedule A can be printed on one page in landscape format with the "fit to 1 page wide by 1 page tall" option (Page Setup) selected. Schedules B through F can be printed in portrait format. Schedule G can be printed in landscape format. Schedules with multiple pages are formatted to print with the column headings on each page.</t>
  </si>
  <si>
    <t>ACTUAL EXPENDITURES/
EXPENSES**</t>
  </si>
  <si>
    <t>TOWN OF FREDONIA</t>
  </si>
  <si>
    <t>City Sales Tax</t>
  </si>
  <si>
    <t>Auto Lieu Tax</t>
  </si>
  <si>
    <t>Library Tax</t>
  </si>
  <si>
    <t>State Sales Tax</t>
  </si>
  <si>
    <t>Building Permits</t>
  </si>
  <si>
    <t>Urban Sharing</t>
  </si>
  <si>
    <t>Planning andn Zoning Fees</t>
  </si>
  <si>
    <t>Franchise Fees</t>
  </si>
  <si>
    <t>Pool</t>
  </si>
  <si>
    <t>Administrative Fee from landfill</t>
  </si>
  <si>
    <t>Interest Earnings</t>
  </si>
  <si>
    <t>Senior Citizens</t>
  </si>
  <si>
    <t>Fireman Fund Contributions</t>
  </si>
  <si>
    <t>Cemetery Contributions</t>
  </si>
  <si>
    <t>Scales/Corrals</t>
  </si>
  <si>
    <t>Safety Fees</t>
  </si>
  <si>
    <t>Television Fees</t>
  </si>
  <si>
    <t>Other Revenue</t>
  </si>
  <si>
    <t>Civic Activities</t>
  </si>
  <si>
    <t>Sale Fixed Assets</t>
  </si>
  <si>
    <t>Other</t>
  </si>
  <si>
    <t>Prior Fund Balance</t>
  </si>
  <si>
    <t>Highway User Revenue Funds</t>
  </si>
  <si>
    <t>Unappropriated HURF Balance</t>
  </si>
  <si>
    <t>Title III &amp; XX</t>
  </si>
  <si>
    <t>Library grant</t>
  </si>
  <si>
    <t>Intergovernmental Revenue</t>
  </si>
  <si>
    <t>NRCS Grant</t>
  </si>
  <si>
    <t>Other Grants</t>
  </si>
  <si>
    <t>Unappropriated Court Funds</t>
  </si>
  <si>
    <t>Walmart Grant</t>
  </si>
  <si>
    <t>JCEF Local</t>
  </si>
  <si>
    <t>FTG-Fill in the Gap</t>
  </si>
  <si>
    <t>Police Safety Equipment</t>
  </si>
  <si>
    <t>Landfill</t>
  </si>
  <si>
    <t>Legislative</t>
  </si>
  <si>
    <t>Judicial</t>
  </si>
  <si>
    <t>Clerk</t>
  </si>
  <si>
    <t>Professional Fees</t>
  </si>
  <si>
    <t>Non-departmental</t>
  </si>
  <si>
    <t>Building and Grounds</t>
  </si>
  <si>
    <t>Law Enforcement</t>
  </si>
  <si>
    <t>Fire department</t>
  </si>
  <si>
    <t>Building Inspection</t>
  </si>
  <si>
    <t>Parks and Recreation</t>
  </si>
  <si>
    <t>Library</t>
  </si>
  <si>
    <t>Television</t>
  </si>
  <si>
    <t>Community Health Center</t>
  </si>
  <si>
    <t>Museum</t>
  </si>
  <si>
    <t>Hurf</t>
  </si>
  <si>
    <t>Department 43</t>
  </si>
  <si>
    <t>Department 49</t>
  </si>
  <si>
    <t>Department 50</t>
  </si>
  <si>
    <t>Department 40</t>
  </si>
  <si>
    <t>Water</t>
  </si>
  <si>
    <t>Wastewater</t>
  </si>
  <si>
    <t>Electric</t>
  </si>
  <si>
    <t>X</t>
  </si>
  <si>
    <t>Alvin Johnson, Mayor</t>
  </si>
  <si>
    <t xml:space="preserve">Christy Riddle, Clerk </t>
  </si>
  <si>
    <t xml:space="preserve">Business Licenses </t>
  </si>
  <si>
    <t>Animal Licenses</t>
  </si>
  <si>
    <t>Cemetery Plots &amp; Perpetual Care</t>
  </si>
  <si>
    <t>Court Fines</t>
  </si>
  <si>
    <t xml:space="preserve">Court Bonds </t>
  </si>
  <si>
    <t>Library Fees</t>
  </si>
  <si>
    <t>Court Fees</t>
  </si>
  <si>
    <t>Rent</t>
  </si>
  <si>
    <t>Senior Center</t>
  </si>
  <si>
    <t>Senior Center Contributions</t>
  </si>
  <si>
    <t>Law Enforcement Fees</t>
  </si>
  <si>
    <t xml:space="preserve">Court Enhancement </t>
  </si>
  <si>
    <t>Disp. Reporting Fee</t>
  </si>
  <si>
    <t>GOHS Grant (Marshal)</t>
  </si>
  <si>
    <t>Health &amp; Fitness Humana Grant</t>
  </si>
  <si>
    <t>Park and Recreation</t>
  </si>
  <si>
    <t>Unappropriated Shooting Range Fund</t>
  </si>
  <si>
    <t>FireDept. Non-Jurisdictional</t>
  </si>
  <si>
    <t>Celluar Tower Lease Fees</t>
  </si>
  <si>
    <t>Water Grant</t>
  </si>
  <si>
    <t>CDBG Kitchen Grant</t>
  </si>
  <si>
    <t>FEMA</t>
  </si>
  <si>
    <t xml:space="preserve">Water </t>
  </si>
  <si>
    <t>Court Suspense</t>
  </si>
  <si>
    <t>Fire Dept. Misc</t>
  </si>
  <si>
    <t xml:space="preserve">     WHEREAS, in accordance with the provisions of Title 42, Chapter 17, Articles 1-5, Arizona Revised Statutes (A.R.S.), the Town Council did, on July 26, 2016, make an estimate of the different amounts required to meet the public expenditures/expenses for the ensuing year, also an estimate of revenues from sources other than direct taxation, and the amount to be raised by taxation upon real and personal property of the Town of Fredonia, and </t>
  </si>
  <si>
    <t xml:space="preserve">     WHEREAS, in accordance with said chapter of said title, and following due public notice, the Council met on July 26, 2016, at which meeting any taxpayer was privileged to appear and be heard in favor of or against any of the proposed expenditures/expenses or tax levies, and</t>
  </si>
  <si>
    <t xml:space="preserve">     WHEREAS, it appears that publication has been duly made as required by law, of said estimates together with a notice that the Town Council would meet on July 26, 2016, at the office of the Council for the purpose of hearing taxpayers and making tax levies as set forth in said estimates, and</t>
  </si>
  <si>
    <t xml:space="preserve">    RESOLVED, that the said estimates of revenues and expenditures/expenses shown on the accompanying schedules, as now increased, reduced, or changed, are hereby adopted as the budget of the Town of Fredonia for the fiscal year 2017. </t>
  </si>
  <si>
    <t xml:space="preserve">     Passed by the  Fredonia Town Council, this 26 day ofJuly, 2016.</t>
  </si>
  <si>
    <t>2016-006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</si>
</sst>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_);\(#,##0.0\)"/>
    <numFmt numFmtId="167" formatCode="_(&quot;$&quot;* #,##0_);_(&quot;$&quot;* \(#,##0\);_(&quot;$&quot;* &quot;&quot;_);_(@_)"/>
    <numFmt numFmtId="168" formatCode="_(* #,##0_);_(* \(#,##0\);_(* &quot;&quot;_);_(@_)"/>
    <numFmt numFmtId="169" formatCode="_(&quot;$&quot;* #,##0_);_(&quot;$&quot;* \(#,##0\);_(&quot;$&quot;* &quot;0&quot;_);_(@_)"/>
    <numFmt numFmtId="170" formatCode="_(* #,##0_);_(* \(#,##0\);_(* &quot;0&quot;_);_(@_)"/>
    <numFmt numFmtId="171" formatCode="General;[Red]\-General"/>
    <numFmt numFmtId="172" formatCode="0_);\(0\)"/>
    <numFmt numFmtId="173" formatCode="&quot;Yes&quot;;&quot;Yes&quot;;&quot;No&quot;"/>
    <numFmt numFmtId="174" formatCode="&quot;True&quot;;&quot;True&quot;;&quot;False&quot;"/>
    <numFmt numFmtId="175" formatCode="&quot;On&quot;;&quot;On&quot;;&quot;Off&quot;"/>
    <numFmt numFmtId="176" formatCode="[$€-2]\ #,##0.00_);[Red]\([$€-2]\ #,##0.00\)"/>
  </numFmts>
  <fonts count="59">
    <font>
      <sz val="10"/>
      <name val="Arial"/>
      <family val="0"/>
    </font>
    <font>
      <b/>
      <sz val="13"/>
      <color indexed="8"/>
      <name val="Arial"/>
      <family val="2"/>
    </font>
    <font>
      <b/>
      <sz val="11"/>
      <name val="Arial"/>
      <family val="2"/>
    </font>
    <font>
      <b/>
      <sz val="11"/>
      <color indexed="8"/>
      <name val="Arial"/>
      <family val="2"/>
    </font>
    <font>
      <b/>
      <sz val="9"/>
      <color indexed="8"/>
      <name val="Arial"/>
      <family val="2"/>
    </font>
    <font>
      <b/>
      <sz val="12"/>
      <color indexed="8"/>
      <name val="Arial"/>
      <family val="2"/>
    </font>
    <font>
      <b/>
      <sz val="10"/>
      <color indexed="8"/>
      <name val="Arial"/>
      <family val="2"/>
    </font>
    <font>
      <sz val="11"/>
      <name val="Arial"/>
      <family val="2"/>
    </font>
    <font>
      <sz val="11"/>
      <color indexed="8"/>
      <name val="Arial"/>
      <family val="2"/>
    </font>
    <font>
      <sz val="12"/>
      <name val="Arial"/>
      <family val="2"/>
    </font>
    <font>
      <sz val="9"/>
      <name val="Arial"/>
      <family val="2"/>
    </font>
    <font>
      <u val="single"/>
      <sz val="4.5"/>
      <color indexed="36"/>
      <name val="Arial"/>
      <family val="2"/>
    </font>
    <font>
      <u val="single"/>
      <sz val="4.5"/>
      <color indexed="12"/>
      <name val="Arial"/>
      <family val="2"/>
    </font>
    <font>
      <sz val="12"/>
      <color indexed="8"/>
      <name val="Arial"/>
      <family val="2"/>
    </font>
    <font>
      <b/>
      <sz val="13"/>
      <name val="Arial"/>
      <family val="2"/>
    </font>
    <font>
      <sz val="15"/>
      <name val="Arial"/>
      <family val="2"/>
    </font>
    <font>
      <sz val="8"/>
      <name val="Tahoma"/>
      <family val="2"/>
    </font>
    <font>
      <sz val="13"/>
      <name val="Arial"/>
      <family val="2"/>
    </font>
    <font>
      <sz val="12"/>
      <name val="Times New Roman"/>
      <family val="1"/>
    </font>
    <font>
      <b/>
      <sz val="12"/>
      <name val="Times New Roman"/>
      <family val="1"/>
    </font>
    <font>
      <b/>
      <sz val="10"/>
      <name val="Arial"/>
      <family val="2"/>
    </font>
    <font>
      <b/>
      <u val="single"/>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color indexed="63"/>
      </top>
      <bottom style="double">
        <color indexed="12"/>
      </bottom>
    </border>
    <border>
      <left>
        <color indexed="63"/>
      </left>
      <right>
        <color indexed="63"/>
      </right>
      <top style="thin">
        <color indexed="12"/>
      </top>
      <bottom style="double">
        <color indexed="12"/>
      </bottom>
    </border>
    <border>
      <left>
        <color indexed="63"/>
      </left>
      <right>
        <color indexed="63"/>
      </right>
      <top style="thin">
        <color indexed="12"/>
      </top>
      <bottom>
        <color indexed="63"/>
      </bottom>
    </border>
    <border>
      <left style="thin"/>
      <right style="thin">
        <color indexed="8"/>
      </right>
      <top style="thin"/>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color indexed="63"/>
      </right>
      <top style="thin">
        <color indexed="8"/>
      </top>
      <bottom>
        <color indexed="63"/>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color indexed="63"/>
      </right>
      <top>
        <color indexed="63"/>
      </top>
      <bottom style="thick">
        <color indexed="8"/>
      </bottom>
    </border>
    <border>
      <left>
        <color indexed="63"/>
      </left>
      <right style="thin">
        <color indexed="8"/>
      </right>
      <top style="thick">
        <color indexed="8"/>
      </top>
      <bottom style="double">
        <color indexed="8"/>
      </bottom>
    </border>
    <border>
      <left style="thin">
        <color indexed="8"/>
      </left>
      <right>
        <color indexed="63"/>
      </right>
      <top style="thick">
        <color indexed="8"/>
      </top>
      <bottom style="double">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color indexed="63"/>
      </top>
      <bottom style="thin"/>
    </border>
    <border>
      <left>
        <color indexed="63"/>
      </left>
      <right>
        <color indexed="63"/>
      </right>
      <top>
        <color indexed="63"/>
      </top>
      <bottom style="thick"/>
    </border>
    <border>
      <left style="thin">
        <color indexed="8"/>
      </left>
      <right style="thin"/>
      <top style="thin">
        <color indexed="8"/>
      </top>
      <bottom style="thin">
        <color indexed="8"/>
      </bottom>
    </border>
    <border>
      <left style="thin">
        <color indexed="8"/>
      </left>
      <right style="thick">
        <color indexed="8"/>
      </right>
      <top>
        <color indexed="63"/>
      </top>
      <bottom style="thin">
        <color indexed="8"/>
      </bottom>
    </border>
    <border>
      <left style="thin"/>
      <right style="thin"/>
      <top style="thin"/>
      <bottom style="thin"/>
    </border>
    <border>
      <left/>
      <right/>
      <top style="medium"/>
      <bottom style="medium"/>
    </border>
    <border>
      <left style="thick">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ck">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style="thin">
        <color indexed="8"/>
      </left>
      <right style="thin">
        <color indexed="8"/>
      </right>
      <top style="thick">
        <color indexed="8"/>
      </top>
      <bottom>
        <color indexed="63"/>
      </bottom>
    </border>
    <border>
      <left style="thin">
        <color indexed="8"/>
      </left>
      <right style="thin">
        <color indexed="8"/>
      </right>
      <top>
        <color indexed="63"/>
      </top>
      <bottom>
        <color indexed="63"/>
      </bottom>
    </border>
    <border>
      <left style="thick">
        <color indexed="8"/>
      </left>
      <right>
        <color indexed="63"/>
      </right>
      <top style="thick">
        <color indexed="8"/>
      </top>
      <bottom>
        <color indexed="63"/>
      </bottom>
    </border>
    <border>
      <left>
        <color indexed="63"/>
      </left>
      <right style="thin">
        <color indexed="8"/>
      </right>
      <top style="thick">
        <color indexed="8"/>
      </top>
      <bottom>
        <color indexed="63"/>
      </bottom>
    </border>
    <border>
      <left style="thick">
        <color indexed="8"/>
      </left>
      <right>
        <color indexed="63"/>
      </right>
      <top>
        <color indexed="63"/>
      </top>
      <bottom>
        <color indexed="63"/>
      </bottom>
    </border>
    <border>
      <left>
        <color indexed="63"/>
      </left>
      <right style="thin">
        <color indexed="8"/>
      </right>
      <top>
        <color indexed="63"/>
      </top>
      <bottom>
        <color indexed="63"/>
      </bottom>
    </border>
    <border>
      <left style="thick">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ck">
        <color indexed="8"/>
      </right>
      <top style="thick">
        <color indexed="8"/>
      </top>
      <bottom>
        <color indexed="63"/>
      </bottom>
    </border>
    <border>
      <left style="thin">
        <color indexed="8"/>
      </left>
      <right style="thick">
        <color indexed="8"/>
      </right>
      <top>
        <color indexed="63"/>
      </top>
      <bottom>
        <color indexed="63"/>
      </bottom>
    </border>
    <border>
      <left style="thin">
        <color indexed="8"/>
      </left>
      <right>
        <color indexed="63"/>
      </right>
      <top style="thick">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10" fillId="32" borderId="0">
      <alignment/>
      <protection/>
    </xf>
    <xf numFmtId="0" fontId="10" fillId="32" borderId="0">
      <alignment/>
      <protection/>
    </xf>
    <xf numFmtId="0" fontId="0" fillId="33"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46">
    <xf numFmtId="0" fontId="0" fillId="0" borderId="0" xfId="0" applyAlignment="1">
      <alignment/>
    </xf>
    <xf numFmtId="0" fontId="10" fillId="32" borderId="0" xfId="59" applyNumberFormat="1">
      <alignment/>
      <protection/>
    </xf>
    <xf numFmtId="0" fontId="10" fillId="32" borderId="0" xfId="59" applyNumberFormat="1" applyFont="1" applyProtection="1">
      <alignment/>
      <protection/>
    </xf>
    <xf numFmtId="0" fontId="10" fillId="32" borderId="0" xfId="59" applyNumberFormat="1" applyProtection="1">
      <alignment/>
      <protection/>
    </xf>
    <xf numFmtId="0" fontId="13" fillId="32" borderId="0" xfId="59" applyNumberFormat="1" applyFont="1" applyAlignment="1" applyProtection="1">
      <alignment horizontal="right"/>
      <protection/>
    </xf>
    <xf numFmtId="0" fontId="8" fillId="32" borderId="0" xfId="59" applyNumberFormat="1" applyFont="1" applyProtection="1">
      <alignment/>
      <protection/>
    </xf>
    <xf numFmtId="37" fontId="8" fillId="32" borderId="0" xfId="59" applyNumberFormat="1" applyFont="1" applyAlignment="1" applyProtection="1">
      <alignment horizontal="right"/>
      <protection/>
    </xf>
    <xf numFmtId="0" fontId="7" fillId="32" borderId="0" xfId="59" applyNumberFormat="1" applyFont="1">
      <alignment/>
      <protection/>
    </xf>
    <xf numFmtId="0" fontId="7" fillId="32" borderId="0" xfId="59" applyNumberFormat="1" applyFont="1" applyProtection="1">
      <alignment/>
      <protection/>
    </xf>
    <xf numFmtId="0" fontId="3" fillId="32" borderId="0" xfId="59" applyNumberFormat="1" applyFont="1" applyAlignment="1">
      <alignment horizontal="fill" wrapText="1"/>
      <protection/>
    </xf>
    <xf numFmtId="0" fontId="8" fillId="32" borderId="0" xfId="59" applyNumberFormat="1" applyFont="1" applyAlignment="1" applyProtection="1">
      <alignment horizontal="fill" wrapText="1"/>
      <protection/>
    </xf>
    <xf numFmtId="0" fontId="8" fillId="32" borderId="0" xfId="59" applyNumberFormat="1" applyFont="1" applyAlignment="1">
      <alignment horizontal="fill" wrapText="1"/>
      <protection/>
    </xf>
    <xf numFmtId="0" fontId="13" fillId="32" borderId="0" xfId="59" applyNumberFormat="1" applyFont="1">
      <alignment/>
      <protection/>
    </xf>
    <xf numFmtId="0" fontId="15" fillId="32" borderId="0" xfId="59" applyNumberFormat="1" applyFont="1">
      <alignment/>
      <protection/>
    </xf>
    <xf numFmtId="0" fontId="9" fillId="32" borderId="0" xfId="59" applyNumberFormat="1" applyFont="1">
      <alignment/>
      <protection/>
    </xf>
    <xf numFmtId="0" fontId="2" fillId="32" borderId="0" xfId="59" applyNumberFormat="1" applyFont="1">
      <alignment/>
      <protection/>
    </xf>
    <xf numFmtId="0" fontId="9" fillId="32" borderId="0" xfId="59" applyNumberFormat="1" applyFont="1" applyProtection="1">
      <alignment/>
      <protection/>
    </xf>
    <xf numFmtId="0" fontId="17" fillId="32" borderId="0" xfId="59" applyNumberFormat="1" applyFont="1">
      <alignment/>
      <protection/>
    </xf>
    <xf numFmtId="0" fontId="3" fillId="32" borderId="0" xfId="59" applyNumberFormat="1" applyFont="1">
      <alignment/>
      <protection/>
    </xf>
    <xf numFmtId="0" fontId="3" fillId="32" borderId="0" xfId="59" applyNumberFormat="1" applyFont="1" applyAlignment="1" applyProtection="1">
      <alignment vertical="center"/>
      <protection/>
    </xf>
    <xf numFmtId="0" fontId="3" fillId="32" borderId="0" xfId="59" applyNumberFormat="1" applyFont="1" applyAlignment="1" applyProtection="1">
      <alignment horizontal="right" vertical="center"/>
      <protection/>
    </xf>
    <xf numFmtId="0" fontId="7" fillId="32" borderId="0" xfId="59" applyNumberFormat="1" applyFont="1" applyAlignment="1">
      <alignment vertical="center"/>
      <protection/>
    </xf>
    <xf numFmtId="0" fontId="10" fillId="32" borderId="0" xfId="59" applyNumberFormat="1" applyAlignment="1">
      <alignment vertical="center"/>
      <protection/>
    </xf>
    <xf numFmtId="0" fontId="8" fillId="32" borderId="0" xfId="59" applyNumberFormat="1" applyFont="1" applyAlignment="1" applyProtection="1">
      <alignment horizontal="right" vertical="center"/>
      <protection/>
    </xf>
    <xf numFmtId="37" fontId="8" fillId="32" borderId="0" xfId="59" applyNumberFormat="1" applyFont="1" applyAlignment="1" applyProtection="1">
      <alignment horizontal="right" vertical="center"/>
      <protection/>
    </xf>
    <xf numFmtId="37" fontId="3" fillId="32" borderId="0" xfId="59" applyNumberFormat="1" applyFont="1" applyAlignment="1" applyProtection="1">
      <alignment horizontal="right" vertical="center"/>
      <protection/>
    </xf>
    <xf numFmtId="0" fontId="8" fillId="32" borderId="0" xfId="59" applyNumberFormat="1" applyFont="1" applyAlignment="1" applyProtection="1">
      <alignment vertical="center"/>
      <protection/>
    </xf>
    <xf numFmtId="37" fontId="8" fillId="32" borderId="0" xfId="59" applyNumberFormat="1" applyFont="1" applyAlignment="1" applyProtection="1">
      <alignment vertical="center"/>
      <protection/>
    </xf>
    <xf numFmtId="0" fontId="3" fillId="32" borderId="0" xfId="59" applyNumberFormat="1" applyFont="1" applyAlignment="1" applyProtection="1">
      <alignment horizontal="right" vertical="center"/>
      <protection/>
    </xf>
    <xf numFmtId="0" fontId="7" fillId="32" borderId="0" xfId="59" applyNumberFormat="1" applyFont="1" applyAlignment="1">
      <alignment vertical="center"/>
      <protection/>
    </xf>
    <xf numFmtId="37" fontId="8" fillId="32" borderId="0" xfId="59" applyNumberFormat="1" applyFont="1" applyBorder="1" applyAlignment="1" applyProtection="1">
      <alignment vertical="center"/>
      <protection/>
    </xf>
    <xf numFmtId="0" fontId="8" fillId="32" borderId="0" xfId="59" applyNumberFormat="1" applyFont="1" applyAlignment="1">
      <alignment vertical="center"/>
      <protection/>
    </xf>
    <xf numFmtId="0" fontId="8" fillId="32" borderId="10" xfId="59" applyNumberFormat="1" applyFont="1" applyBorder="1" applyAlignment="1" applyProtection="1">
      <alignment vertical="center"/>
      <protection locked="0"/>
    </xf>
    <xf numFmtId="0" fontId="8" fillId="32" borderId="0" xfId="59" applyNumberFormat="1" applyFont="1" applyBorder="1" applyAlignment="1" applyProtection="1">
      <alignment vertical="center"/>
      <protection/>
    </xf>
    <xf numFmtId="37" fontId="8" fillId="32" borderId="0" xfId="59" applyNumberFormat="1" applyFont="1" applyBorder="1" applyAlignment="1" applyProtection="1">
      <alignment horizontal="right" vertical="center"/>
      <protection/>
    </xf>
    <xf numFmtId="0" fontId="7" fillId="32" borderId="0" xfId="59" applyNumberFormat="1" applyFont="1" applyAlignment="1" applyProtection="1">
      <alignment vertical="center"/>
      <protection/>
    </xf>
    <xf numFmtId="0" fontId="3" fillId="32" borderId="0" xfId="59" applyNumberFormat="1" applyFont="1" applyFill="1" applyAlignment="1" applyProtection="1">
      <alignment vertical="center"/>
      <protection/>
    </xf>
    <xf numFmtId="0" fontId="7" fillId="32" borderId="0" xfId="59" applyNumberFormat="1" applyFont="1" applyBorder="1" applyAlignment="1">
      <alignment vertical="center"/>
      <protection/>
    </xf>
    <xf numFmtId="0" fontId="8" fillId="32" borderId="0" xfId="59" applyNumberFormat="1" applyFont="1" applyBorder="1" applyAlignment="1" applyProtection="1">
      <alignment horizontal="right" vertical="center"/>
      <protection/>
    </xf>
    <xf numFmtId="0" fontId="8" fillId="32" borderId="0" xfId="59" applyNumberFormat="1" applyFont="1" applyAlignment="1" applyProtection="1">
      <alignment horizontal="left" vertical="center" wrapText="1"/>
      <protection/>
    </xf>
    <xf numFmtId="0" fontId="3" fillId="32" borderId="0" xfId="59" applyNumberFormat="1" applyFont="1" applyBorder="1" applyAlignment="1" applyProtection="1">
      <alignment horizontal="right" vertical="center"/>
      <protection/>
    </xf>
    <xf numFmtId="37" fontId="8" fillId="32" borderId="0" xfId="59" applyNumberFormat="1" applyFont="1" applyAlignment="1" applyProtection="1">
      <alignment horizontal="fill" vertical="center" wrapText="1"/>
      <protection/>
    </xf>
    <xf numFmtId="37" fontId="8" fillId="32" borderId="10" xfId="59" applyNumberFormat="1" applyFont="1" applyBorder="1" applyAlignment="1" applyProtection="1">
      <alignment horizontal="left" vertical="center"/>
      <protection locked="0"/>
    </xf>
    <xf numFmtId="0" fontId="8" fillId="32" borderId="10" xfId="59" applyNumberFormat="1" applyFont="1" applyBorder="1" applyAlignment="1" applyProtection="1">
      <alignment horizontal="left" vertical="center"/>
      <protection locked="0"/>
    </xf>
    <xf numFmtId="0" fontId="7" fillId="32" borderId="0" xfId="59" applyNumberFormat="1" applyFont="1" applyBorder="1" applyAlignment="1">
      <alignment/>
      <protection/>
    </xf>
    <xf numFmtId="0" fontId="7" fillId="32" borderId="0" xfId="59" applyNumberFormat="1" applyFont="1" applyAlignment="1">
      <alignment/>
      <protection/>
    </xf>
    <xf numFmtId="0" fontId="3" fillId="32" borderId="0" xfId="59" applyNumberFormat="1" applyFont="1" applyAlignment="1" applyProtection="1">
      <alignment/>
      <protection/>
    </xf>
    <xf numFmtId="0" fontId="8" fillId="32" borderId="0" xfId="59" applyNumberFormat="1" applyFont="1" applyAlignment="1" applyProtection="1">
      <alignment/>
      <protection/>
    </xf>
    <xf numFmtId="0" fontId="8" fillId="32" borderId="0" xfId="59" applyNumberFormat="1" applyFont="1" applyAlignment="1" applyProtection="1">
      <alignment vertical="top"/>
      <protection/>
    </xf>
    <xf numFmtId="37" fontId="8" fillId="32" borderId="0" xfId="59" applyNumberFormat="1" applyFont="1" applyBorder="1" applyAlignment="1" applyProtection="1">
      <alignment/>
      <protection/>
    </xf>
    <xf numFmtId="37" fontId="8" fillId="32" borderId="0" xfId="59" applyNumberFormat="1" applyFont="1" applyAlignment="1" applyProtection="1">
      <alignment/>
      <protection/>
    </xf>
    <xf numFmtId="0" fontId="3" fillId="32" borderId="0" xfId="59" applyNumberFormat="1" applyFont="1" applyFill="1" applyAlignment="1" applyProtection="1">
      <alignment/>
      <protection/>
    </xf>
    <xf numFmtId="0" fontId="3" fillId="32" borderId="0" xfId="59" applyNumberFormat="1" applyFont="1" applyAlignment="1" applyProtection="1">
      <alignment horizontal="fill" vertical="center" wrapText="1"/>
      <protection/>
    </xf>
    <xf numFmtId="0" fontId="3" fillId="32" borderId="0" xfId="59" applyNumberFormat="1" applyFont="1" applyAlignment="1" applyProtection="1">
      <alignment horizontal="right"/>
      <protection/>
    </xf>
    <xf numFmtId="37" fontId="3" fillId="32" borderId="0" xfId="59" applyNumberFormat="1" applyFont="1" applyAlignment="1" applyProtection="1">
      <alignment vertical="center"/>
      <protection/>
    </xf>
    <xf numFmtId="37" fontId="8" fillId="32" borderId="10" xfId="59" applyNumberFormat="1" applyFont="1" applyBorder="1" applyAlignment="1" applyProtection="1">
      <alignment horizontal="right" vertical="center"/>
      <protection locked="0"/>
    </xf>
    <xf numFmtId="37" fontId="8" fillId="32" borderId="10" xfId="59" applyNumberFormat="1" applyFont="1" applyBorder="1" applyAlignment="1" applyProtection="1">
      <alignment horizontal="right" vertical="center"/>
      <protection/>
    </xf>
    <xf numFmtId="37" fontId="8" fillId="32" borderId="11" xfId="59" applyNumberFormat="1" applyFont="1" applyBorder="1" applyAlignment="1" applyProtection="1">
      <alignment horizontal="right" vertical="center"/>
      <protection/>
    </xf>
    <xf numFmtId="37" fontId="8" fillId="32" borderId="12" xfId="59" applyNumberFormat="1" applyFont="1" applyBorder="1" applyAlignment="1" applyProtection="1">
      <alignment horizontal="right" vertical="center"/>
      <protection/>
    </xf>
    <xf numFmtId="0" fontId="8" fillId="32" borderId="10" xfId="59" applyNumberFormat="1" applyFont="1" applyBorder="1" applyAlignment="1" applyProtection="1">
      <alignment vertical="center"/>
      <protection/>
    </xf>
    <xf numFmtId="49" fontId="8" fillId="32" borderId="0" xfId="59" applyNumberFormat="1" applyFont="1" applyAlignment="1" applyProtection="1">
      <alignment horizontal="right" vertical="top" wrapText="1"/>
      <protection/>
    </xf>
    <xf numFmtId="37" fontId="8" fillId="32" borderId="13" xfId="59" applyNumberFormat="1" applyFont="1" applyBorder="1" applyAlignment="1" applyProtection="1">
      <alignment horizontal="right" vertical="center"/>
      <protection/>
    </xf>
    <xf numFmtId="0" fontId="0" fillId="0" borderId="0" xfId="0" applyFill="1" applyAlignment="1" applyProtection="1">
      <alignment vertical="center"/>
      <protection/>
    </xf>
    <xf numFmtId="0" fontId="1" fillId="0" borderId="0" xfId="0" applyNumberFormat="1" applyFont="1" applyFill="1" applyAlignment="1" applyProtection="1">
      <alignment horizontal="centerContinuous" vertical="center"/>
      <protection/>
    </xf>
    <xf numFmtId="49"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0" fontId="5" fillId="0" borderId="0" xfId="0" applyNumberFormat="1" applyFont="1" applyFill="1" applyAlignment="1" applyProtection="1">
      <alignment horizontal="centerContinuous" vertical="center"/>
      <protection/>
    </xf>
    <xf numFmtId="0" fontId="3"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vertical="center"/>
      <protection/>
    </xf>
    <xf numFmtId="167" fontId="3" fillId="0" borderId="16" xfId="0" applyNumberFormat="1" applyFont="1" applyFill="1" applyBorder="1" applyAlignment="1" applyProtection="1">
      <alignment vertical="center"/>
      <protection/>
    </xf>
    <xf numFmtId="168" fontId="3" fillId="0" borderId="16" xfId="0" applyNumberFormat="1" applyFont="1" applyFill="1" applyBorder="1" applyAlignment="1" applyProtection="1">
      <alignment vertical="center"/>
      <protection locked="0"/>
    </xf>
    <xf numFmtId="168" fontId="3" fillId="0" borderId="17" xfId="0" applyNumberFormat="1" applyFont="1" applyFill="1" applyBorder="1" applyAlignment="1" applyProtection="1">
      <alignment vertical="center"/>
      <protection/>
    </xf>
    <xf numFmtId="168" fontId="3" fillId="0" borderId="17" xfId="0" applyNumberFormat="1" applyFont="1" applyFill="1" applyBorder="1" applyAlignment="1" applyProtection="1">
      <alignment vertical="center"/>
      <protection locked="0"/>
    </xf>
    <xf numFmtId="168" fontId="3" fillId="0" borderId="18" xfId="0" applyNumberFormat="1" applyFont="1" applyFill="1" applyBorder="1" applyAlignment="1" applyProtection="1">
      <alignment vertical="center"/>
      <protection/>
    </xf>
    <xf numFmtId="49" fontId="2" fillId="0" borderId="19" xfId="0" applyNumberFormat="1" applyFont="1" applyFill="1" applyBorder="1" applyAlignment="1" applyProtection="1">
      <alignment horizontal="right" vertical="top"/>
      <protection/>
    </xf>
    <xf numFmtId="167" fontId="3" fillId="0" borderId="20" xfId="0" applyNumberFormat="1" applyFont="1" applyFill="1" applyBorder="1" applyAlignment="1" applyProtection="1">
      <alignment/>
      <protection/>
    </xf>
    <xf numFmtId="167" fontId="3" fillId="0" borderId="21" xfId="0" applyNumberFormat="1" applyFont="1" applyFill="1" applyBorder="1" applyAlignment="1" applyProtection="1">
      <alignment/>
      <protection/>
    </xf>
    <xf numFmtId="0" fontId="8" fillId="0" borderId="0" xfId="0" applyNumberFormat="1" applyFont="1" applyFill="1" applyAlignment="1" applyProtection="1">
      <alignment vertical="center"/>
      <protection/>
    </xf>
    <xf numFmtId="0" fontId="7" fillId="0" borderId="0" xfId="0" applyNumberFormat="1" applyFont="1" applyFill="1" applyAlignment="1" applyProtection="1">
      <alignment vertical="center"/>
      <protection/>
    </xf>
    <xf numFmtId="0" fontId="3" fillId="0" borderId="0" xfId="0" applyNumberFormat="1" applyFont="1" applyFill="1" applyAlignment="1" applyProtection="1">
      <alignmen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center" vertical="center"/>
      <protection/>
    </xf>
    <xf numFmtId="0" fontId="9" fillId="0" borderId="0" xfId="0" applyNumberFormat="1" applyFont="1" applyFill="1" applyAlignment="1" applyProtection="1">
      <alignment vertical="center"/>
      <protection/>
    </xf>
    <xf numFmtId="167" fontId="3" fillId="0" borderId="23" xfId="0" applyNumberFormat="1" applyFont="1" applyFill="1" applyBorder="1" applyAlignment="1" applyProtection="1">
      <alignment vertical="center"/>
      <protection/>
    </xf>
    <xf numFmtId="167" fontId="3" fillId="0" borderId="24" xfId="0" applyNumberFormat="1" applyFont="1" applyFill="1" applyBorder="1" applyAlignment="1" applyProtection="1">
      <alignment vertical="center"/>
      <protection/>
    </xf>
    <xf numFmtId="168" fontId="3" fillId="0" borderId="25" xfId="0" applyNumberFormat="1" applyFont="1" applyFill="1" applyBorder="1" applyAlignment="1" applyProtection="1">
      <alignment vertical="center"/>
      <protection locked="0"/>
    </xf>
    <xf numFmtId="168" fontId="3" fillId="0" borderId="26" xfId="0" applyNumberFormat="1" applyFont="1" applyFill="1" applyBorder="1" applyAlignment="1" applyProtection="1">
      <alignment vertical="center"/>
      <protection locked="0"/>
    </xf>
    <xf numFmtId="168" fontId="3" fillId="0" borderId="27" xfId="0" applyNumberFormat="1" applyFont="1" applyFill="1" applyBorder="1" applyAlignment="1" applyProtection="1">
      <alignment vertical="center"/>
      <protection/>
    </xf>
    <xf numFmtId="168" fontId="3" fillId="0" borderId="28" xfId="0" applyNumberFormat="1" applyFont="1" applyFill="1" applyBorder="1" applyAlignment="1" applyProtection="1">
      <alignment vertical="center"/>
      <protection/>
    </xf>
    <xf numFmtId="168" fontId="3" fillId="0" borderId="27" xfId="0" applyNumberFormat="1" applyFont="1" applyFill="1" applyBorder="1" applyAlignment="1" applyProtection="1">
      <alignment vertical="center"/>
      <protection locked="0"/>
    </xf>
    <xf numFmtId="168" fontId="3" fillId="0" borderId="28" xfId="0" applyNumberFormat="1" applyFont="1" applyFill="1" applyBorder="1" applyAlignment="1" applyProtection="1">
      <alignment vertical="center"/>
      <protection locked="0"/>
    </xf>
    <xf numFmtId="167" fontId="3" fillId="0" borderId="29" xfId="0" applyNumberFormat="1" applyFont="1" applyFill="1" applyBorder="1" applyAlignment="1" applyProtection="1">
      <alignment vertical="center"/>
      <protection/>
    </xf>
    <xf numFmtId="167" fontId="3" fillId="0" borderId="30" xfId="0" applyNumberFormat="1" applyFont="1" applyFill="1" applyBorder="1" applyAlignment="1" applyProtection="1">
      <alignment vertical="center"/>
      <protection/>
    </xf>
    <xf numFmtId="167" fontId="3" fillId="0" borderId="31" xfId="0" applyNumberFormat="1" applyFont="1" applyFill="1" applyBorder="1" applyAlignment="1" applyProtection="1">
      <alignment vertical="center"/>
      <protection locked="0"/>
    </xf>
    <xf numFmtId="0" fontId="3" fillId="0" borderId="0" xfId="0" applyNumberFormat="1" applyFont="1" applyFill="1" applyAlignment="1" applyProtection="1">
      <alignment horizontal="centerContinuous" vertical="center"/>
      <protection/>
    </xf>
    <xf numFmtId="49" fontId="2" fillId="0" borderId="32" xfId="0" applyNumberFormat="1" applyFont="1" applyFill="1" applyBorder="1" applyAlignment="1" applyProtection="1">
      <alignment horizontal="right" vertical="center"/>
      <protection/>
    </xf>
    <xf numFmtId="0" fontId="6" fillId="0" borderId="32" xfId="0" applyNumberFormat="1" applyFont="1" applyFill="1" applyBorder="1" applyAlignment="1" applyProtection="1">
      <alignment vertical="center"/>
      <protection/>
    </xf>
    <xf numFmtId="0" fontId="10"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49" fontId="2" fillId="0" borderId="0" xfId="0" applyNumberFormat="1" applyFont="1" applyFill="1" applyBorder="1" applyAlignment="1" applyProtection="1">
      <alignment horizontal="right" vertical="center"/>
      <protection/>
    </xf>
    <xf numFmtId="49" fontId="2" fillId="0" borderId="0" xfId="0" applyNumberFormat="1" applyFont="1" applyFill="1" applyAlignment="1" applyProtection="1">
      <alignment horizontal="right" vertical="top"/>
      <protection/>
    </xf>
    <xf numFmtId="0" fontId="0" fillId="0" borderId="0" xfId="0" applyNumberFormat="1" applyFill="1" applyAlignment="1" applyProtection="1">
      <alignment vertical="center"/>
      <protection/>
    </xf>
    <xf numFmtId="49" fontId="2" fillId="0" borderId="0" xfId="0" applyNumberFormat="1" applyFont="1" applyFill="1" applyAlignment="1" applyProtection="1">
      <alignment horizontal="right"/>
      <protection/>
    </xf>
    <xf numFmtId="0" fontId="0" fillId="0" borderId="0" xfId="0" applyFill="1" applyAlignment="1" applyProtection="1">
      <alignment/>
      <protection/>
    </xf>
    <xf numFmtId="0" fontId="10" fillId="0" borderId="0" xfId="59" applyNumberFormat="1" applyFill="1" applyProtection="1">
      <alignment/>
      <protection/>
    </xf>
    <xf numFmtId="0" fontId="6" fillId="0" borderId="0" xfId="59" applyNumberFormat="1" applyFont="1" applyFill="1" applyAlignment="1" applyProtection="1">
      <alignment horizontal="centerContinuous"/>
      <protection/>
    </xf>
    <xf numFmtId="0" fontId="5" fillId="0" borderId="0" xfId="59" applyNumberFormat="1" applyFont="1" applyFill="1" applyAlignment="1" applyProtection="1">
      <alignment horizontal="right"/>
      <protection/>
    </xf>
    <xf numFmtId="0" fontId="5" fillId="0" borderId="0" xfId="59" applyNumberFormat="1" applyFont="1" applyFill="1" applyAlignment="1" applyProtection="1">
      <alignment horizontal="centerContinuous"/>
      <protection/>
    </xf>
    <xf numFmtId="0" fontId="3" fillId="0" borderId="22" xfId="59" applyNumberFormat="1" applyFont="1" applyFill="1" applyBorder="1" applyAlignment="1" applyProtection="1">
      <alignment horizontal="centerContinuous" vertical="center"/>
      <protection/>
    </xf>
    <xf numFmtId="0" fontId="3" fillId="0" borderId="0" xfId="59" applyNumberFormat="1" applyFont="1" applyFill="1" applyAlignment="1" applyProtection="1">
      <alignment horizontal="right" vertical="center"/>
      <protection/>
    </xf>
    <xf numFmtId="0" fontId="9" fillId="0" borderId="0" xfId="59" applyNumberFormat="1" applyFont="1" applyFill="1" applyAlignment="1" applyProtection="1">
      <alignment horizontal="centerContinuous" vertical="center"/>
      <protection/>
    </xf>
    <xf numFmtId="0" fontId="5" fillId="0" borderId="0" xfId="59" applyNumberFormat="1" applyFont="1" applyFill="1" applyAlignment="1" applyProtection="1">
      <alignment horizontal="centerContinuous" vertical="center"/>
      <protection/>
    </xf>
    <xf numFmtId="0" fontId="13" fillId="0" borderId="0" xfId="59" applyNumberFormat="1" applyFont="1" applyFill="1" applyAlignment="1" applyProtection="1">
      <alignment horizontal="centerContinuous" vertical="center"/>
      <protection/>
    </xf>
    <xf numFmtId="0" fontId="8" fillId="0" borderId="0" xfId="59" applyNumberFormat="1" applyFont="1" applyFill="1" applyAlignment="1" applyProtection="1">
      <alignment horizontal="right"/>
      <protection/>
    </xf>
    <xf numFmtId="0" fontId="3" fillId="0" borderId="33" xfId="59" applyNumberFormat="1" applyFont="1" applyFill="1" applyBorder="1" applyAlignment="1" applyProtection="1">
      <alignment horizontal="center" wrapText="1"/>
      <protection/>
    </xf>
    <xf numFmtId="0" fontId="3" fillId="0" borderId="22" xfId="59" applyNumberFormat="1" applyFont="1" applyFill="1" applyBorder="1" applyAlignment="1" applyProtection="1">
      <alignment horizontal="center" wrapText="1"/>
      <protection/>
    </xf>
    <xf numFmtId="41" fontId="3" fillId="34" borderId="17" xfId="0" applyNumberFormat="1" applyFont="1" applyFill="1" applyBorder="1" applyAlignment="1" applyProtection="1">
      <alignment vertical="center"/>
      <protection/>
    </xf>
    <xf numFmtId="41" fontId="3" fillId="34" borderId="18" xfId="0" applyNumberFormat="1" applyFont="1" applyFill="1" applyBorder="1" applyAlignment="1" applyProtection="1">
      <alignment vertical="center"/>
      <protection/>
    </xf>
    <xf numFmtId="171" fontId="18" fillId="0" borderId="0" xfId="0" applyNumberFormat="1" applyFont="1" applyAlignment="1">
      <alignment/>
    </xf>
    <xf numFmtId="171" fontId="19" fillId="0" borderId="0" xfId="0" applyNumberFormat="1" applyFont="1" applyAlignment="1">
      <alignment horizontal="center"/>
    </xf>
    <xf numFmtId="171" fontId="19" fillId="0" borderId="0" xfId="0" applyNumberFormat="1" applyFont="1" applyAlignment="1">
      <alignment/>
    </xf>
    <xf numFmtId="171" fontId="18" fillId="0" borderId="0" xfId="0" applyNumberFormat="1" applyFont="1" applyAlignment="1">
      <alignment/>
    </xf>
    <xf numFmtId="0" fontId="14" fillId="0" borderId="0" xfId="0" applyFont="1" applyAlignment="1">
      <alignment horizontal="center" vertical="center"/>
    </xf>
    <xf numFmtId="0" fontId="3" fillId="0" borderId="34" xfId="0" applyNumberFormat="1" applyFont="1" applyFill="1" applyBorder="1" applyAlignment="1" applyProtection="1">
      <alignment horizontal="center" vertical="center"/>
      <protection/>
    </xf>
    <xf numFmtId="0" fontId="3" fillId="0" borderId="34" xfId="0" applyNumberFormat="1" applyFont="1" applyFill="1" applyBorder="1" applyAlignment="1" applyProtection="1">
      <alignment horizontal="centerContinuous" vertical="center"/>
      <protection/>
    </xf>
    <xf numFmtId="0" fontId="2" fillId="0" borderId="16" xfId="0" applyNumberFormat="1" applyFont="1" applyFill="1" applyBorder="1" applyAlignment="1" applyProtection="1">
      <alignment horizontal="center" wrapText="1"/>
      <protection/>
    </xf>
    <xf numFmtId="0" fontId="2" fillId="0" borderId="16" xfId="0" applyNumberFormat="1" applyFont="1" applyFill="1" applyBorder="1" applyAlignment="1" applyProtection="1">
      <alignment horizontal="center"/>
      <protection/>
    </xf>
    <xf numFmtId="0" fontId="2" fillId="0" borderId="35" xfId="0" applyNumberFormat="1" applyFont="1" applyFill="1" applyBorder="1" applyAlignment="1" applyProtection="1">
      <alignment horizontal="center" wrapText="1"/>
      <protection/>
    </xf>
    <xf numFmtId="0" fontId="3" fillId="0" borderId="0" xfId="59" applyNumberFormat="1" applyFont="1" applyFill="1" applyBorder="1" applyAlignment="1" applyProtection="1">
      <alignment horizontal="center" wrapText="1"/>
      <protection/>
    </xf>
    <xf numFmtId="0" fontId="3" fillId="32" borderId="33" xfId="59" applyNumberFormat="1" applyFont="1" applyBorder="1" applyAlignment="1" applyProtection="1">
      <alignment horizontal="center" wrapText="1"/>
      <protection/>
    </xf>
    <xf numFmtId="0" fontId="3" fillId="32" borderId="22" xfId="59" applyNumberFormat="1" applyFont="1" applyBorder="1" applyAlignment="1" applyProtection="1">
      <alignment horizontal="center" wrapText="1"/>
      <protection/>
    </xf>
    <xf numFmtId="0" fontId="3" fillId="0" borderId="0" xfId="59" applyNumberFormat="1" applyFont="1" applyFill="1" applyBorder="1" applyAlignment="1" applyProtection="1">
      <alignment horizontal="centerContinuous"/>
      <protection/>
    </xf>
    <xf numFmtId="0" fontId="0" fillId="0" borderId="0" xfId="0" applyAlignment="1">
      <alignment wrapText="1"/>
    </xf>
    <xf numFmtId="171" fontId="9" fillId="0" borderId="0" xfId="0" applyNumberFormat="1" applyFont="1" applyAlignment="1">
      <alignment/>
    </xf>
    <xf numFmtId="171" fontId="22" fillId="0" borderId="0" xfId="0" applyNumberFormat="1" applyFont="1" applyAlignment="1">
      <alignment horizontal="center"/>
    </xf>
    <xf numFmtId="0" fontId="9" fillId="0" borderId="0" xfId="0" applyNumberFormat="1" applyFont="1" applyAlignment="1">
      <alignment horizontal="justify" vertical="top"/>
    </xf>
    <xf numFmtId="171" fontId="22" fillId="0" borderId="0" xfId="0" applyNumberFormat="1" applyFont="1" applyAlignment="1">
      <alignment/>
    </xf>
    <xf numFmtId="0" fontId="7" fillId="0" borderId="0" xfId="0" applyFont="1" applyAlignment="1">
      <alignment/>
    </xf>
    <xf numFmtId="0" fontId="2" fillId="0" borderId="0" xfId="0" applyFont="1" applyAlignment="1">
      <alignment horizontal="center" vertical="center"/>
    </xf>
    <xf numFmtId="0" fontId="0" fillId="0" borderId="0" xfId="0" applyFont="1" applyAlignment="1">
      <alignment/>
    </xf>
    <xf numFmtId="0" fontId="20" fillId="0" borderId="0" xfId="0" applyFont="1" applyAlignment="1">
      <alignment/>
    </xf>
    <xf numFmtId="41" fontId="3" fillId="0" borderId="17" xfId="0" applyNumberFormat="1" applyFont="1" applyFill="1" applyBorder="1" applyAlignment="1" applyProtection="1">
      <alignment vertical="center"/>
      <protection/>
    </xf>
    <xf numFmtId="49" fontId="2" fillId="0" borderId="36" xfId="0" applyNumberFormat="1" applyFont="1" applyFill="1" applyBorder="1" applyAlignment="1" applyProtection="1">
      <alignment horizontal="center" vertical="center"/>
      <protection locked="0"/>
    </xf>
    <xf numFmtId="0" fontId="22" fillId="2" borderId="0" xfId="0" applyNumberFormat="1" applyFont="1" applyFill="1" applyAlignment="1" applyProtection="1">
      <alignment horizontal="center" vertical="center"/>
      <protection locked="0"/>
    </xf>
    <xf numFmtId="37" fontId="8" fillId="32" borderId="0" xfId="46" applyNumberFormat="1" applyFont="1" applyFill="1" applyBorder="1" applyAlignment="1" applyProtection="1">
      <alignment horizontal="right" vertical="center"/>
      <protection/>
    </xf>
    <xf numFmtId="0" fontId="7" fillId="32" borderId="0" xfId="60" applyNumberFormat="1" applyFont="1" applyAlignment="1">
      <alignment/>
      <protection/>
    </xf>
    <xf numFmtId="0" fontId="3" fillId="32" borderId="0" xfId="60" applyNumberFormat="1" applyFont="1" applyBorder="1" applyAlignment="1">
      <alignment horizontal="centerContinuous"/>
      <protection/>
    </xf>
    <xf numFmtId="0" fontId="8" fillId="32" borderId="0" xfId="60" applyNumberFormat="1" applyFont="1" applyAlignment="1" applyProtection="1">
      <alignment horizontal="right"/>
      <protection/>
    </xf>
    <xf numFmtId="0" fontId="3" fillId="0" borderId="0" xfId="60" applyNumberFormat="1" applyFont="1" applyFill="1" applyBorder="1" applyAlignment="1">
      <alignment horizontal="center" wrapText="1"/>
      <protection/>
    </xf>
    <xf numFmtId="0" fontId="8" fillId="0" borderId="0" xfId="60" applyNumberFormat="1" applyFont="1" applyFill="1" applyAlignment="1" applyProtection="1">
      <alignment horizontal="right"/>
      <protection/>
    </xf>
    <xf numFmtId="0" fontId="3" fillId="0" borderId="33" xfId="60" applyNumberFormat="1" applyFont="1" applyFill="1" applyBorder="1" applyAlignment="1">
      <alignment horizontal="center" wrapText="1"/>
      <protection/>
    </xf>
    <xf numFmtId="0" fontId="3" fillId="0" borderId="22" xfId="60" applyNumberFormat="1" applyFont="1" applyFill="1" applyBorder="1" applyAlignment="1">
      <alignment horizontal="center" wrapText="1"/>
      <protection/>
    </xf>
    <xf numFmtId="0" fontId="8" fillId="32" borderId="0" xfId="60" applyNumberFormat="1" applyFont="1" applyAlignment="1">
      <alignment vertical="center"/>
      <protection/>
    </xf>
    <xf numFmtId="0" fontId="8" fillId="32" borderId="0" xfId="60" applyNumberFormat="1" applyFont="1" applyAlignment="1" applyProtection="1">
      <alignment horizontal="right" vertical="center"/>
      <protection/>
    </xf>
    <xf numFmtId="0" fontId="3" fillId="32" borderId="0" xfId="60" applyNumberFormat="1" applyFont="1" applyAlignment="1">
      <alignment vertical="center"/>
      <protection/>
    </xf>
    <xf numFmtId="0" fontId="3" fillId="32" borderId="0" xfId="60" applyNumberFormat="1" applyFont="1" applyBorder="1" applyAlignment="1" applyProtection="1">
      <alignment horizontal="left" vertical="center"/>
      <protection locked="0"/>
    </xf>
    <xf numFmtId="37" fontId="8" fillId="32" borderId="0" xfId="60" applyNumberFormat="1" applyFont="1" applyAlignment="1" applyProtection="1">
      <alignment horizontal="right" vertical="center"/>
      <protection/>
    </xf>
    <xf numFmtId="37" fontId="8" fillId="32" borderId="10" xfId="60" applyNumberFormat="1" applyFont="1" applyBorder="1" applyAlignment="1" applyProtection="1">
      <alignment horizontal="right" vertical="center"/>
      <protection locked="0"/>
    </xf>
    <xf numFmtId="37" fontId="8" fillId="32" borderId="10" xfId="46" applyNumberFormat="1" applyFont="1" applyFill="1" applyBorder="1" applyAlignment="1" applyProtection="1">
      <alignment horizontal="right" vertical="center"/>
      <protection/>
    </xf>
    <xf numFmtId="37" fontId="8" fillId="32" borderId="0" xfId="60" applyNumberFormat="1" applyFont="1" applyAlignment="1">
      <alignment horizontal="right" vertical="center"/>
      <protection/>
    </xf>
    <xf numFmtId="0" fontId="8" fillId="32" borderId="10" xfId="60" applyNumberFormat="1" applyFont="1" applyBorder="1" applyAlignment="1" applyProtection="1">
      <alignment horizontal="left" vertical="center"/>
      <protection locked="0"/>
    </xf>
    <xf numFmtId="37" fontId="8" fillId="32" borderId="10" xfId="60" applyNumberFormat="1" applyFont="1" applyBorder="1" applyAlignment="1" applyProtection="1">
      <alignment horizontal="right" vertical="center"/>
      <protection/>
    </xf>
    <xf numFmtId="0" fontId="3" fillId="32" borderId="0" xfId="60" applyNumberFormat="1" applyFont="1" applyAlignment="1">
      <alignment horizontal="right" vertical="center"/>
      <protection/>
    </xf>
    <xf numFmtId="170" fontId="8" fillId="32" borderId="10" xfId="60" applyNumberFormat="1" applyFont="1" applyBorder="1" applyAlignment="1" applyProtection="1">
      <alignment horizontal="right" vertical="center"/>
      <protection locked="0"/>
    </xf>
    <xf numFmtId="0" fontId="3" fillId="32" borderId="0" xfId="60" applyNumberFormat="1" applyFont="1" applyBorder="1" applyAlignment="1" applyProtection="1">
      <alignment horizontal="right" vertical="center"/>
      <protection/>
    </xf>
    <xf numFmtId="0" fontId="8" fillId="32" borderId="0" xfId="60" applyNumberFormat="1" applyFont="1" applyBorder="1" applyAlignment="1" applyProtection="1">
      <alignment horizontal="left" vertical="center"/>
      <protection/>
    </xf>
    <xf numFmtId="37" fontId="8" fillId="32" borderId="0" xfId="60" applyNumberFormat="1" applyFont="1" applyBorder="1" applyAlignment="1">
      <alignment horizontal="right" vertical="center"/>
      <protection/>
    </xf>
    <xf numFmtId="37" fontId="8" fillId="32" borderId="11" xfId="60" applyNumberFormat="1" applyFont="1" applyBorder="1" applyAlignment="1" applyProtection="1">
      <alignment horizontal="right" vertical="center"/>
      <protection/>
    </xf>
    <xf numFmtId="171" fontId="22" fillId="2" borderId="37" xfId="0" applyNumberFormat="1" applyFont="1" applyFill="1" applyBorder="1" applyAlignment="1" applyProtection="1">
      <alignment horizontal="center"/>
      <protection locked="0"/>
    </xf>
    <xf numFmtId="0" fontId="0" fillId="0" borderId="0" xfId="0" applyFont="1" applyAlignment="1" applyProtection="1">
      <alignment wrapText="1"/>
      <protection locked="0"/>
    </xf>
    <xf numFmtId="0" fontId="57" fillId="0" borderId="0" xfId="0" applyFont="1" applyAlignment="1">
      <alignment/>
    </xf>
    <xf numFmtId="49" fontId="2" fillId="0" borderId="38" xfId="0" applyNumberFormat="1" applyFont="1" applyFill="1" applyBorder="1" applyAlignment="1" applyProtection="1">
      <alignment horizontal="right" vertical="top"/>
      <protection/>
    </xf>
    <xf numFmtId="0" fontId="3" fillId="0" borderId="27" xfId="0" applyNumberFormat="1" applyFont="1" applyFill="1" applyBorder="1" applyAlignment="1" applyProtection="1">
      <alignment horizontal="left" vertical="top" wrapText="1"/>
      <protection/>
    </xf>
    <xf numFmtId="0" fontId="3" fillId="0" borderId="27" xfId="0" applyNumberFormat="1" applyFont="1" applyFill="1" applyBorder="1" applyAlignment="1" applyProtection="1">
      <alignment horizontal="left" vertical="top"/>
      <protection/>
    </xf>
    <xf numFmtId="0" fontId="3" fillId="0" borderId="39" xfId="0" applyNumberFormat="1" applyFont="1" applyFill="1" applyBorder="1" applyAlignment="1" applyProtection="1">
      <alignment vertical="top" wrapText="1"/>
      <protection/>
    </xf>
    <xf numFmtId="49" fontId="2" fillId="0" borderId="40" xfId="0" applyNumberFormat="1" applyFont="1" applyFill="1" applyBorder="1" applyAlignment="1" applyProtection="1">
      <alignment horizontal="right" vertical="top"/>
      <protection/>
    </xf>
    <xf numFmtId="0" fontId="3" fillId="0" borderId="41" xfId="0" applyNumberFormat="1" applyFont="1" applyFill="1" applyBorder="1" applyAlignment="1" applyProtection="1">
      <alignment vertical="top"/>
      <protection/>
    </xf>
    <xf numFmtId="0" fontId="58" fillId="0" borderId="0" xfId="0" applyFont="1" applyAlignment="1">
      <alignment horizontal="justify" wrapText="1"/>
    </xf>
    <xf numFmtId="0" fontId="9" fillId="0" borderId="0" xfId="0" applyNumberFormat="1" applyFont="1" applyAlignment="1">
      <alignment horizontal="left" vertical="center"/>
    </xf>
    <xf numFmtId="171" fontId="9" fillId="0" borderId="0" xfId="0" applyNumberFormat="1" applyFont="1" applyAlignment="1" applyProtection="1">
      <alignment horizontal="left" wrapText="1"/>
      <protection locked="0"/>
    </xf>
    <xf numFmtId="171" fontId="22" fillId="0" borderId="0" xfId="0" applyNumberFormat="1" applyFont="1" applyAlignment="1">
      <alignment horizontal="center"/>
    </xf>
    <xf numFmtId="171" fontId="9" fillId="0" borderId="0" xfId="0" applyNumberFormat="1" applyFont="1" applyAlignment="1">
      <alignment/>
    </xf>
    <xf numFmtId="0" fontId="0" fillId="0" borderId="0" xfId="0" applyAlignment="1">
      <alignment/>
    </xf>
    <xf numFmtId="0" fontId="14" fillId="0" borderId="0" xfId="0" applyFont="1" applyAlignment="1">
      <alignment horizontal="center" vertical="center"/>
    </xf>
    <xf numFmtId="0" fontId="14" fillId="35" borderId="0" xfId="0" applyFont="1" applyFill="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indent="4"/>
    </xf>
    <xf numFmtId="0" fontId="0" fillId="0" borderId="32" xfId="0" applyFont="1" applyBorder="1" applyAlignment="1">
      <alignment horizontal="left"/>
    </xf>
    <xf numFmtId="0" fontId="0" fillId="0" borderId="0" xfId="0" applyFont="1" applyAlignment="1">
      <alignment horizontal="center"/>
    </xf>
    <xf numFmtId="0" fontId="0" fillId="0" borderId="0" xfId="0" applyFont="1" applyAlignment="1" applyProtection="1">
      <alignment horizontal="justify" wrapText="1"/>
      <protection locked="0"/>
    </xf>
    <xf numFmtId="0" fontId="0" fillId="0" borderId="0" xfId="0" applyFont="1" applyAlignment="1">
      <alignment horizontal="left"/>
    </xf>
    <xf numFmtId="0" fontId="0" fillId="0" borderId="0" xfId="0" applyAlignment="1">
      <alignment horizontal="justify" wrapText="1"/>
    </xf>
    <xf numFmtId="0" fontId="20" fillId="0" borderId="0" xfId="0" applyFont="1" applyAlignment="1">
      <alignment horizontal="center"/>
    </xf>
    <xf numFmtId="0" fontId="14"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NumberFormat="1" applyAlignment="1" applyProtection="1">
      <alignment horizontal="center" vertical="center"/>
      <protection/>
    </xf>
    <xf numFmtId="168" fontId="3" fillId="0" borderId="18" xfId="0" applyNumberFormat="1" applyFont="1" applyFill="1" applyBorder="1" applyAlignment="1" applyProtection="1">
      <alignment horizontal="center"/>
      <protection/>
    </xf>
    <xf numFmtId="167" fontId="3" fillId="0" borderId="17" xfId="0" applyNumberFormat="1" applyFont="1" applyFill="1" applyBorder="1" applyAlignment="1" applyProtection="1">
      <alignment horizontal="left"/>
      <protection/>
    </xf>
    <xf numFmtId="167" fontId="3" fillId="0" borderId="18" xfId="0" applyNumberFormat="1" applyFont="1" applyFill="1" applyBorder="1" applyAlignment="1" applyProtection="1">
      <alignment horizontal="left"/>
      <protection/>
    </xf>
    <xf numFmtId="168" fontId="3" fillId="0" borderId="17" xfId="0" applyNumberFormat="1" applyFont="1" applyFill="1" applyBorder="1" applyAlignment="1" applyProtection="1">
      <alignment horizontal="center"/>
      <protection/>
    </xf>
    <xf numFmtId="168" fontId="3" fillId="0" borderId="17" xfId="0" applyNumberFormat="1" applyFont="1" applyFill="1" applyBorder="1" applyAlignment="1" applyProtection="1">
      <alignment horizontal="center"/>
      <protection locked="0"/>
    </xf>
    <xf numFmtId="0" fontId="3" fillId="0" borderId="27" xfId="0" applyNumberFormat="1" applyFont="1" applyFill="1" applyBorder="1" applyAlignment="1" applyProtection="1">
      <alignment horizontal="left" vertical="top"/>
      <protection/>
    </xf>
    <xf numFmtId="49" fontId="2" fillId="0" borderId="38" xfId="0" applyNumberFormat="1" applyFont="1" applyFill="1" applyBorder="1" applyAlignment="1" applyProtection="1">
      <alignment horizontal="right" vertical="top"/>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horizontal="left" vertical="center" wrapText="1"/>
      <protection/>
    </xf>
    <xf numFmtId="0" fontId="3" fillId="0" borderId="0" xfId="0" applyNumberFormat="1" applyFont="1" applyFill="1" applyAlignment="1" applyProtection="1">
      <alignment horizontal="left" vertical="center"/>
      <protection/>
    </xf>
    <xf numFmtId="0" fontId="2" fillId="0" borderId="0" xfId="0" applyNumberFormat="1" applyFont="1" applyFill="1" applyAlignment="1" applyProtection="1">
      <alignment horizontal="left" vertical="center"/>
      <protection/>
    </xf>
    <xf numFmtId="0" fontId="2" fillId="0" borderId="0" xfId="0" applyNumberFormat="1" applyFont="1" applyFill="1" applyAlignment="1" applyProtection="1">
      <alignment horizontal="left" vertical="center"/>
      <protection/>
    </xf>
    <xf numFmtId="167" fontId="3" fillId="0" borderId="17" xfId="0" applyNumberFormat="1" applyFont="1" applyFill="1" applyBorder="1" applyAlignment="1" applyProtection="1">
      <alignment horizontal="left"/>
      <protection locked="0"/>
    </xf>
    <xf numFmtId="0" fontId="2" fillId="0" borderId="42" xfId="0" applyNumberFormat="1" applyFont="1" applyFill="1" applyBorder="1" applyAlignment="1" applyProtection="1">
      <alignment horizontal="center" wrapText="1"/>
      <protection/>
    </xf>
    <xf numFmtId="0" fontId="0" fillId="0" borderId="43" xfId="0" applyBorder="1" applyAlignment="1">
      <alignment horizontal="center"/>
    </xf>
    <xf numFmtId="0" fontId="0" fillId="0" borderId="43" xfId="0" applyBorder="1" applyAlignment="1">
      <alignment horizontal="center" wrapText="1"/>
    </xf>
    <xf numFmtId="0" fontId="3" fillId="0" borderId="44" xfId="0" applyNumberFormat="1" applyFont="1" applyFill="1" applyBorder="1" applyAlignment="1" applyProtection="1">
      <alignment horizontal="center"/>
      <protection/>
    </xf>
    <xf numFmtId="0" fontId="3" fillId="0" borderId="45" xfId="0" applyNumberFormat="1" applyFont="1" applyFill="1" applyBorder="1" applyAlignment="1" applyProtection="1">
      <alignment horizontal="center"/>
      <protection/>
    </xf>
    <xf numFmtId="0" fontId="3" fillId="0" borderId="46" xfId="0" applyNumberFormat="1" applyFont="1" applyFill="1" applyBorder="1" applyAlignment="1" applyProtection="1">
      <alignment horizontal="center"/>
      <protection/>
    </xf>
    <xf numFmtId="0" fontId="3" fillId="0" borderId="47" xfId="0" applyNumberFormat="1" applyFont="1" applyFill="1" applyBorder="1" applyAlignment="1" applyProtection="1">
      <alignment horizontal="center"/>
      <protection/>
    </xf>
    <xf numFmtId="0" fontId="3" fillId="0" borderId="48" xfId="0" applyNumberFormat="1" applyFont="1" applyFill="1" applyBorder="1" applyAlignment="1" applyProtection="1">
      <alignment horizontal="center"/>
      <protection/>
    </xf>
    <xf numFmtId="0" fontId="3" fillId="0" borderId="25" xfId="0" applyNumberFormat="1" applyFont="1" applyFill="1" applyBorder="1" applyAlignment="1" applyProtection="1">
      <alignment horizontal="center"/>
      <protection/>
    </xf>
    <xf numFmtId="0" fontId="3" fillId="0" borderId="27" xfId="0" applyNumberFormat="1" applyFont="1" applyFill="1" applyBorder="1" applyAlignment="1" applyProtection="1">
      <alignment horizontal="left" vertical="top" wrapText="1"/>
      <protection/>
    </xf>
    <xf numFmtId="0" fontId="2" fillId="0" borderId="49" xfId="0" applyNumberFormat="1" applyFont="1" applyFill="1" applyBorder="1" applyAlignment="1" applyProtection="1">
      <alignment horizontal="center"/>
      <protection/>
    </xf>
    <xf numFmtId="0" fontId="0" fillId="0" borderId="47" xfId="0" applyBorder="1" applyAlignment="1">
      <alignment horizontal="center"/>
    </xf>
    <xf numFmtId="0" fontId="2" fillId="0" borderId="50" xfId="0" applyNumberFormat="1" applyFont="1" applyFill="1" applyBorder="1" applyAlignment="1" applyProtection="1">
      <alignment horizontal="center" wrapText="1"/>
      <protection/>
    </xf>
    <xf numFmtId="0" fontId="0" fillId="0" borderId="51" xfId="0" applyBorder="1" applyAlignment="1">
      <alignment horizontal="center"/>
    </xf>
    <xf numFmtId="0" fontId="2" fillId="0" borderId="52" xfId="0" applyNumberFormat="1" applyFont="1" applyFill="1" applyBorder="1" applyAlignment="1" applyProtection="1">
      <alignment horizontal="center" wrapText="1"/>
      <protection/>
    </xf>
    <xf numFmtId="0" fontId="2" fillId="0" borderId="45" xfId="0" applyNumberFormat="1" applyFont="1" applyFill="1" applyBorder="1" applyAlignment="1" applyProtection="1">
      <alignment horizontal="center"/>
      <protection/>
    </xf>
    <xf numFmtId="0" fontId="2" fillId="0" borderId="47" xfId="0" applyNumberFormat="1" applyFont="1" applyFill="1" applyBorder="1" applyAlignment="1" applyProtection="1">
      <alignment horizontal="center"/>
      <protection/>
    </xf>
    <xf numFmtId="0" fontId="3" fillId="0" borderId="0" xfId="59" applyNumberFormat="1" applyFont="1" applyFill="1" applyBorder="1" applyAlignment="1" applyProtection="1">
      <alignment horizontal="center"/>
      <protection/>
    </xf>
    <xf numFmtId="0" fontId="0" fillId="0" borderId="0" xfId="0" applyAlignment="1">
      <alignment horizontal="center"/>
    </xf>
    <xf numFmtId="0" fontId="8" fillId="32" borderId="0" xfId="59" applyNumberFormat="1" applyFont="1" applyAlignment="1" applyProtection="1">
      <alignment vertical="top" wrapText="1"/>
      <protection/>
    </xf>
    <xf numFmtId="0" fontId="1" fillId="32" borderId="0" xfId="59" applyNumberFormat="1" applyFont="1" applyAlignment="1" applyProtection="1">
      <alignment horizontal="center"/>
      <protection/>
    </xf>
    <xf numFmtId="0" fontId="1" fillId="32" borderId="0" xfId="59" applyNumberFormat="1" applyFont="1" applyAlignment="1" applyProtection="1">
      <alignment horizontal="center"/>
      <protection/>
    </xf>
    <xf numFmtId="0" fontId="14" fillId="0" borderId="0" xfId="59" applyNumberFormat="1" applyFont="1" applyFill="1" applyAlignment="1" applyProtection="1">
      <alignment horizontal="center"/>
      <protection/>
    </xf>
    <xf numFmtId="0" fontId="3" fillId="32" borderId="33" xfId="59" applyNumberFormat="1" applyFont="1" applyBorder="1" applyAlignment="1" applyProtection="1">
      <alignment horizontal="center"/>
      <protection/>
    </xf>
    <xf numFmtId="0" fontId="0" fillId="0" borderId="33" xfId="0" applyBorder="1" applyAlignment="1">
      <alignment/>
    </xf>
    <xf numFmtId="0" fontId="1" fillId="32" borderId="0" xfId="59" applyNumberFormat="1" applyFont="1" applyAlignment="1" applyProtection="1">
      <alignment horizontal="center" vertical="center"/>
      <protection/>
    </xf>
    <xf numFmtId="0" fontId="1" fillId="0" borderId="0" xfId="59" applyNumberFormat="1" applyFont="1" applyFill="1" applyAlignment="1" applyProtection="1">
      <alignment horizontal="center" vertical="center"/>
      <protection/>
    </xf>
    <xf numFmtId="49" fontId="8" fillId="32" borderId="0" xfId="59" applyNumberFormat="1" applyFont="1" applyAlignment="1" applyProtection="1">
      <alignment vertical="top" wrapText="1"/>
      <protection/>
    </xf>
    <xf numFmtId="0" fontId="3" fillId="0" borderId="22" xfId="59" applyNumberFormat="1" applyFont="1" applyFill="1" applyBorder="1" applyAlignment="1" applyProtection="1">
      <alignment horizontal="center"/>
      <protection/>
    </xf>
    <xf numFmtId="0" fontId="0" fillId="0" borderId="22" xfId="0" applyBorder="1" applyAlignment="1">
      <alignment/>
    </xf>
    <xf numFmtId="0" fontId="3" fillId="32" borderId="33" xfId="60" applyNumberFormat="1" applyFont="1" applyBorder="1" applyAlignment="1">
      <alignment horizontal="center"/>
      <protection/>
    </xf>
    <xf numFmtId="0" fontId="0" fillId="0" borderId="33" xfId="58" applyBorder="1" applyAlignment="1">
      <alignment horizontal="center"/>
      <protection/>
    </xf>
    <xf numFmtId="0" fontId="1" fillId="32" borderId="0" xfId="60" applyNumberFormat="1" applyFont="1" applyAlignment="1">
      <alignment horizontal="center" vertical="center"/>
      <protection/>
    </xf>
    <xf numFmtId="0" fontId="1" fillId="0" borderId="0" xfId="60" applyNumberFormat="1" applyFont="1" applyFill="1" applyAlignment="1">
      <alignment horizontal="center" vertical="center"/>
      <protection/>
    </xf>
    <xf numFmtId="0" fontId="0" fillId="0" borderId="0" xfId="58"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2004-05 C&amp;T Excel" xfId="59"/>
    <cellStyle name="Normal_2004-05 C&amp;T Excel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17"/>
  <sheetViews>
    <sheetView showGridLines="0" workbookViewId="0" topLeftCell="A1">
      <selection activeCell="E7" sqref="E7"/>
    </sheetView>
  </sheetViews>
  <sheetFormatPr defaultColWidth="9.140625" defaultRowHeight="12.75"/>
  <cols>
    <col min="1" max="4" width="9.140625" style="0" customWidth="1"/>
    <col min="5" max="5" width="45.8515625" style="0" customWidth="1"/>
    <col min="6" max="11" width="9.140625" style="0" customWidth="1"/>
  </cols>
  <sheetData>
    <row r="1" spans="1:10" ht="15" customHeight="1">
      <c r="A1" s="120"/>
      <c r="B1" s="120"/>
      <c r="C1" s="120"/>
      <c r="D1" s="120"/>
      <c r="E1" s="120"/>
      <c r="F1" s="120"/>
      <c r="G1" s="120"/>
      <c r="H1" s="120"/>
      <c r="I1" s="120"/>
      <c r="J1" s="120"/>
    </row>
    <row r="2" spans="1:11" ht="15.75">
      <c r="A2" s="182" t="s">
        <v>90</v>
      </c>
      <c r="B2" s="182"/>
      <c r="C2" s="182"/>
      <c r="D2" s="182"/>
      <c r="E2" s="182"/>
      <c r="F2" s="182"/>
      <c r="G2" s="182"/>
      <c r="H2" s="182"/>
      <c r="I2" s="182"/>
      <c r="J2" s="138"/>
      <c r="K2" s="138"/>
    </row>
    <row r="3" spans="1:10" ht="15.75">
      <c r="A3" s="135"/>
      <c r="B3" s="135"/>
      <c r="C3" s="136"/>
      <c r="D3" s="136"/>
      <c r="E3" s="136"/>
      <c r="F3" s="136"/>
      <c r="G3" s="136"/>
      <c r="H3" s="136"/>
      <c r="I3" s="136"/>
      <c r="J3" s="122"/>
    </row>
    <row r="4" spans="1:10" ht="15.75">
      <c r="A4" s="183" t="s">
        <v>110</v>
      </c>
      <c r="B4" s="184"/>
      <c r="C4" s="184"/>
      <c r="D4" s="184"/>
      <c r="E4" s="184"/>
      <c r="F4" s="184"/>
      <c r="G4" s="138"/>
      <c r="H4" s="138"/>
      <c r="I4" s="138"/>
      <c r="J4" s="121"/>
    </row>
    <row r="5" spans="1:10" ht="15.75">
      <c r="A5" s="135"/>
      <c r="B5" s="135"/>
      <c r="C5" s="136"/>
      <c r="D5" s="136"/>
      <c r="E5" s="136"/>
      <c r="F5" s="136"/>
      <c r="G5" s="136"/>
      <c r="H5" s="136"/>
      <c r="I5" s="136"/>
      <c r="J5" s="122"/>
    </row>
    <row r="6" spans="1:10" ht="16.5" thickBot="1">
      <c r="A6" s="180" t="s">
        <v>111</v>
      </c>
      <c r="B6" s="180"/>
      <c r="C6" s="180"/>
      <c r="D6" s="180"/>
      <c r="E6" s="145" t="s">
        <v>121</v>
      </c>
      <c r="F6" s="137"/>
      <c r="G6" s="137"/>
      <c r="H6" s="137"/>
      <c r="I6" s="137"/>
      <c r="J6" s="123"/>
    </row>
    <row r="7" spans="1:9" ht="16.5" customHeight="1" thickBot="1">
      <c r="A7" s="181" t="s">
        <v>112</v>
      </c>
      <c r="B7" s="181"/>
      <c r="C7" s="181"/>
      <c r="D7" s="181"/>
      <c r="E7" s="170">
        <v>2017</v>
      </c>
      <c r="F7" s="135"/>
      <c r="G7" s="135"/>
      <c r="H7" s="135"/>
      <c r="I7" s="120"/>
    </row>
    <row r="8" spans="1:10" ht="15.75">
      <c r="A8" s="120"/>
      <c r="B8" s="120"/>
      <c r="C8" s="120"/>
      <c r="D8" s="120"/>
      <c r="E8" s="120"/>
      <c r="F8" s="120"/>
      <c r="G8" s="120"/>
      <c r="H8" s="120"/>
      <c r="I8" s="120"/>
      <c r="J8" s="120"/>
    </row>
    <row r="9" spans="1:10" ht="15.75">
      <c r="A9" s="172" t="s">
        <v>113</v>
      </c>
      <c r="B9" s="120"/>
      <c r="C9" s="120"/>
      <c r="D9" s="120"/>
      <c r="E9" s="120"/>
      <c r="F9" s="120"/>
      <c r="G9" s="120"/>
      <c r="H9" s="120"/>
      <c r="I9" s="120"/>
      <c r="J9" s="120"/>
    </row>
    <row r="10" spans="1:10" ht="66.75" customHeight="1">
      <c r="A10" s="179" t="s">
        <v>116</v>
      </c>
      <c r="B10" s="179"/>
      <c r="C10" s="179"/>
      <c r="D10" s="179"/>
      <c r="E10" s="179"/>
      <c r="F10" s="179"/>
      <c r="G10" s="179"/>
      <c r="H10" s="179"/>
      <c r="I10" s="179"/>
      <c r="J10" s="120"/>
    </row>
    <row r="11" spans="1:10" ht="69" customHeight="1">
      <c r="A11" s="179" t="s">
        <v>114</v>
      </c>
      <c r="B11" s="179"/>
      <c r="C11" s="179"/>
      <c r="D11" s="179"/>
      <c r="E11" s="179"/>
      <c r="F11" s="179"/>
      <c r="G11" s="179"/>
      <c r="H11" s="179"/>
      <c r="I11" s="179"/>
      <c r="J11" s="120"/>
    </row>
    <row r="12" spans="1:10" ht="15.75">
      <c r="A12" s="120"/>
      <c r="B12" s="120"/>
      <c r="C12" s="120"/>
      <c r="D12" s="120"/>
      <c r="E12" s="120"/>
      <c r="F12" s="120"/>
      <c r="G12" s="120"/>
      <c r="H12" s="120"/>
      <c r="I12" s="120"/>
      <c r="J12" s="120"/>
    </row>
    <row r="13" spans="1:10" ht="15.75">
      <c r="A13" s="172" t="s">
        <v>115</v>
      </c>
      <c r="B13" s="120"/>
      <c r="C13" s="120"/>
      <c r="D13" s="120"/>
      <c r="E13" s="120"/>
      <c r="F13" s="120"/>
      <c r="G13" s="120"/>
      <c r="H13" s="120"/>
      <c r="I13" s="120"/>
      <c r="J13" s="120"/>
    </row>
    <row r="14" spans="1:10" ht="51" customHeight="1">
      <c r="A14" s="179" t="s">
        <v>119</v>
      </c>
      <c r="B14" s="179"/>
      <c r="C14" s="179"/>
      <c r="D14" s="179"/>
      <c r="E14" s="179"/>
      <c r="F14" s="179"/>
      <c r="G14" s="179"/>
      <c r="H14" s="179"/>
      <c r="I14" s="179"/>
      <c r="J14" s="120"/>
    </row>
    <row r="15" spans="1:10" ht="15.75">
      <c r="A15" s="120"/>
      <c r="B15" s="120"/>
      <c r="C15" s="120"/>
      <c r="D15" s="120"/>
      <c r="E15" s="120"/>
      <c r="F15" s="120"/>
      <c r="G15" s="120"/>
      <c r="H15" s="120"/>
      <c r="I15" s="120"/>
      <c r="J15" s="120"/>
    </row>
    <row r="16" spans="1:10" ht="15.75">
      <c r="A16" s="120"/>
      <c r="B16" s="120"/>
      <c r="C16" s="120"/>
      <c r="D16" s="120"/>
      <c r="E16" s="120"/>
      <c r="F16" s="120"/>
      <c r="G16" s="120"/>
      <c r="H16" s="120"/>
      <c r="I16" s="120"/>
      <c r="J16" s="120"/>
    </row>
    <row r="17" spans="1:10" ht="15.75">
      <c r="A17" s="120"/>
      <c r="B17" s="120"/>
      <c r="C17" s="120"/>
      <c r="D17" s="120"/>
      <c r="E17" s="120"/>
      <c r="F17" s="120"/>
      <c r="G17" s="120"/>
      <c r="H17" s="120"/>
      <c r="I17" s="120"/>
      <c r="J17" s="120"/>
    </row>
  </sheetData>
  <sheetProtection selectLockedCells="1" selectUnlockedCells="1"/>
  <mergeCells count="7">
    <mergeCell ref="A11:I11"/>
    <mergeCell ref="A14:I14"/>
    <mergeCell ref="A6:D6"/>
    <mergeCell ref="A7:D7"/>
    <mergeCell ref="A2:I2"/>
    <mergeCell ref="A10:I10"/>
    <mergeCell ref="A4:F4"/>
  </mergeCells>
  <dataValidations count="1">
    <dataValidation type="list" allowBlank="1" showInputMessage="1" showErrorMessage="1" sqref="E7">
      <formula1>"2014, 2015, 2016, 2017, 2018"</formula1>
    </dataValidation>
  </dataValidations>
  <printOptions horizontalCentered="1"/>
  <pageMargins left="0.7" right="0.45" top="1.47916666666667" bottom="0.75" header="0.96875" footer="0.3"/>
  <pageSetup horizontalDpi="600" verticalDpi="600" orientation="landscape" r:id="rId1"/>
  <headerFooter>
    <oddHeader>&amp;C&amp;"Arial,Bold"&amp;20INSTRUCTIONS</oddHeader>
    <oddFooter>&amp;L&amp;"Arial,Bold"4/13</oddFooter>
  </headerFooter>
</worksheet>
</file>

<file path=xl/worksheets/sheet2.xml><?xml version="1.0" encoding="utf-8"?>
<worksheet xmlns="http://schemas.openxmlformats.org/spreadsheetml/2006/main" xmlns:r="http://schemas.openxmlformats.org/officeDocument/2006/relationships">
  <dimension ref="A1:J5"/>
  <sheetViews>
    <sheetView showGridLines="0" workbookViewId="0" topLeftCell="A1">
      <selection activeCell="A3" sqref="A3:J3"/>
    </sheetView>
  </sheetViews>
  <sheetFormatPr defaultColWidth="9.140625" defaultRowHeight="12.75"/>
  <sheetData>
    <row r="1" spans="1:10" ht="16.5">
      <c r="A1" s="185" t="s">
        <v>117</v>
      </c>
      <c r="B1" s="185"/>
      <c r="C1" s="185"/>
      <c r="D1" s="185"/>
      <c r="E1" s="185"/>
      <c r="F1" s="185"/>
      <c r="G1" s="185"/>
      <c r="H1" s="185"/>
      <c r="I1" s="185"/>
      <c r="J1" s="185"/>
    </row>
    <row r="2" spans="1:10" ht="16.5">
      <c r="A2" s="124"/>
      <c r="B2" s="124"/>
      <c r="C2" s="124"/>
      <c r="D2" s="124"/>
      <c r="E2" s="124"/>
      <c r="F2" s="124"/>
      <c r="G2" s="124"/>
      <c r="H2" s="124"/>
      <c r="I2" s="124"/>
      <c r="J2" s="124"/>
    </row>
    <row r="3" spans="1:10" ht="16.5">
      <c r="A3" s="185" t="str">
        <f>City_Town_of</f>
        <v>TOWN OF FREDONIA</v>
      </c>
      <c r="B3" s="185"/>
      <c r="C3" s="185"/>
      <c r="D3" s="185"/>
      <c r="E3" s="185"/>
      <c r="F3" s="185"/>
      <c r="G3" s="185"/>
      <c r="H3" s="185"/>
      <c r="I3" s="185"/>
      <c r="J3" s="185"/>
    </row>
    <row r="4" spans="1:10" ht="16.5">
      <c r="A4" s="124"/>
      <c r="B4" s="124"/>
      <c r="C4" s="124"/>
      <c r="D4" s="124"/>
      <c r="E4" s="124"/>
      <c r="F4" s="124"/>
      <c r="G4" s="124"/>
      <c r="H4" s="124"/>
      <c r="I4" s="124"/>
      <c r="J4" s="124"/>
    </row>
    <row r="5" spans="1:10" ht="16.5">
      <c r="A5" s="186" t="str">
        <f>"Fiscal Year "&amp;Instructions!E7</f>
        <v>Fiscal Year 2017</v>
      </c>
      <c r="B5" s="186"/>
      <c r="C5" s="186"/>
      <c r="D5" s="186"/>
      <c r="E5" s="186"/>
      <c r="F5" s="186"/>
      <c r="G5" s="186"/>
      <c r="H5" s="186"/>
      <c r="I5" s="186"/>
      <c r="J5" s="186"/>
    </row>
  </sheetData>
  <sheetProtection password="F59D" sheet="1" objects="1" scenarios="1" selectLockedCells="1" selectUnlockedCells="1"/>
  <mergeCells count="3">
    <mergeCell ref="A1:J1"/>
    <mergeCell ref="A3:J3"/>
    <mergeCell ref="A5:J5"/>
  </mergeCells>
  <printOptions horizontalCentered="1" verticalCentered="1"/>
  <pageMargins left="0.7" right="0.7" top="0.75" bottom="0.75" header="0.3" footer="0.3"/>
  <pageSetup horizontalDpi="600" verticalDpi="600" orientation="portrait" r:id="rId1"/>
  <headerFooter>
    <oddFooter>&amp;L&amp;"Times New Roman,Bold"&amp;11 4/13</oddFooter>
  </headerFooter>
</worksheet>
</file>

<file path=xl/worksheets/sheet3.xml><?xml version="1.0" encoding="utf-8"?>
<worksheet xmlns="http://schemas.openxmlformats.org/spreadsheetml/2006/main" xmlns:r="http://schemas.openxmlformats.org/officeDocument/2006/relationships">
  <dimension ref="A1:J24"/>
  <sheetViews>
    <sheetView showGridLines="0" workbookViewId="0" topLeftCell="A1">
      <selection activeCell="A1" sqref="A1:J1"/>
    </sheetView>
  </sheetViews>
  <sheetFormatPr defaultColWidth="9.140625" defaultRowHeight="12.75"/>
  <cols>
    <col min="10" max="10" width="8.8515625" style="0" customWidth="1"/>
  </cols>
  <sheetData>
    <row r="1" spans="1:10" ht="12.75" customHeight="1">
      <c r="A1" s="187" t="str">
        <f>City_Town_of</f>
        <v>TOWN OF FREDONIA</v>
      </c>
      <c r="B1" s="187"/>
      <c r="C1" s="187"/>
      <c r="D1" s="187"/>
      <c r="E1" s="187"/>
      <c r="F1" s="187"/>
      <c r="G1" s="187"/>
      <c r="H1" s="187"/>
      <c r="I1" s="187"/>
      <c r="J1" s="187"/>
    </row>
    <row r="2" spans="1:10" ht="12.75" customHeight="1">
      <c r="A2" s="139"/>
      <c r="B2" s="139"/>
      <c r="C2" s="139"/>
      <c r="D2" s="139"/>
      <c r="E2" s="139"/>
      <c r="F2" s="139"/>
      <c r="G2" s="139"/>
      <c r="H2" s="139"/>
      <c r="I2" s="139"/>
      <c r="J2" s="139"/>
    </row>
    <row r="3" spans="1:10" ht="12.75" customHeight="1">
      <c r="A3" s="187" t="s">
        <v>71</v>
      </c>
      <c r="B3" s="187"/>
      <c r="C3" s="187"/>
      <c r="D3" s="187"/>
      <c r="E3" s="187"/>
      <c r="F3" s="187"/>
      <c r="G3" s="187"/>
      <c r="H3" s="187"/>
      <c r="I3" s="187"/>
      <c r="J3" s="187"/>
    </row>
    <row r="4" spans="1:10" ht="12.75" customHeight="1">
      <c r="A4" s="139"/>
      <c r="B4" s="139"/>
      <c r="C4" s="139"/>
      <c r="D4" s="139"/>
      <c r="E4" s="139"/>
      <c r="F4" s="139"/>
      <c r="G4" s="139"/>
      <c r="H4" s="139"/>
      <c r="I4" s="139"/>
      <c r="J4" s="139"/>
    </row>
    <row r="5" spans="1:10" ht="12.75" customHeight="1">
      <c r="A5" s="187" t="str">
        <f>"Fiscal Year "&amp;Instructions!E7</f>
        <v>Fiscal Year 2017</v>
      </c>
      <c r="B5" s="187"/>
      <c r="C5" s="187"/>
      <c r="D5" s="187"/>
      <c r="E5" s="187"/>
      <c r="F5" s="187"/>
      <c r="G5" s="187"/>
      <c r="H5" s="187"/>
      <c r="I5" s="187"/>
      <c r="J5" s="187"/>
    </row>
    <row r="6" spans="1:10" ht="12.75" customHeight="1">
      <c r="A6" s="140"/>
      <c r="B6" s="140"/>
      <c r="C6" s="140"/>
      <c r="D6" s="140"/>
      <c r="E6" s="140"/>
      <c r="F6" s="140"/>
      <c r="G6" s="140"/>
      <c r="H6" s="140"/>
      <c r="I6" s="140"/>
      <c r="J6" s="140"/>
    </row>
    <row r="7" spans="1:10" ht="12.75" customHeight="1">
      <c r="A7" s="140"/>
      <c r="B7" s="140"/>
      <c r="C7" s="140"/>
      <c r="D7" s="140"/>
      <c r="E7" s="140"/>
      <c r="F7" s="140"/>
      <c r="G7" s="140"/>
      <c r="H7" s="140"/>
      <c r="I7" s="140"/>
      <c r="J7" s="140"/>
    </row>
    <row r="8" spans="1:10" ht="12.75" customHeight="1">
      <c r="A8" s="139"/>
      <c r="B8" s="139"/>
      <c r="C8" s="139"/>
      <c r="D8" s="139"/>
      <c r="E8" s="139"/>
      <c r="F8" s="139"/>
      <c r="G8" s="139"/>
      <c r="H8" s="139"/>
      <c r="I8" s="139"/>
      <c r="J8" s="139"/>
    </row>
    <row r="9" spans="1:10" ht="12.75" customHeight="1">
      <c r="A9" s="139"/>
      <c r="B9" s="139"/>
      <c r="C9" s="139"/>
      <c r="D9" s="139"/>
      <c r="E9" s="139"/>
      <c r="F9" s="139"/>
      <c r="G9" s="139"/>
      <c r="H9" s="139"/>
      <c r="I9" s="139"/>
      <c r="J9" s="139"/>
    </row>
    <row r="10" spans="1:10" ht="12.75" customHeight="1">
      <c r="A10" s="188" t="s">
        <v>72</v>
      </c>
      <c r="B10" s="188"/>
      <c r="C10" s="188"/>
      <c r="D10" s="188"/>
      <c r="E10" s="188"/>
      <c r="F10" s="188"/>
      <c r="G10" s="188"/>
      <c r="H10" s="188"/>
      <c r="I10" s="188"/>
      <c r="J10" s="188"/>
    </row>
    <row r="11" spans="1:10" ht="12.75" customHeight="1">
      <c r="A11" s="139"/>
      <c r="B11" s="139"/>
      <c r="C11" s="139"/>
      <c r="D11" s="139"/>
      <c r="E11" s="139"/>
      <c r="F11" s="139"/>
      <c r="G11" s="139"/>
      <c r="H11" s="139"/>
      <c r="I11" s="139"/>
      <c r="J11" s="139"/>
    </row>
    <row r="12" spans="1:10" ht="12.75" customHeight="1">
      <c r="A12" s="188" t="s">
        <v>88</v>
      </c>
      <c r="B12" s="188"/>
      <c r="C12" s="188"/>
      <c r="D12" s="188"/>
      <c r="E12" s="188"/>
      <c r="F12" s="188"/>
      <c r="G12" s="188"/>
      <c r="H12" s="188"/>
      <c r="I12" s="188"/>
      <c r="J12" s="188"/>
    </row>
    <row r="13" spans="1:10" ht="12.75" customHeight="1">
      <c r="A13" s="139"/>
      <c r="B13" s="139"/>
      <c r="C13" s="139"/>
      <c r="D13" s="139"/>
      <c r="E13" s="139"/>
      <c r="F13" s="139"/>
      <c r="G13" s="139"/>
      <c r="H13" s="139"/>
      <c r="I13" s="139"/>
      <c r="J13" s="139"/>
    </row>
    <row r="14" spans="1:10" ht="12.75" customHeight="1">
      <c r="A14" s="188" t="s">
        <v>107</v>
      </c>
      <c r="B14" s="188"/>
      <c r="C14" s="188"/>
      <c r="D14" s="188"/>
      <c r="E14" s="188"/>
      <c r="F14" s="188"/>
      <c r="G14" s="188"/>
      <c r="H14" s="188"/>
      <c r="I14" s="188"/>
      <c r="J14" s="188"/>
    </row>
    <row r="15" spans="1:10" ht="12.75" customHeight="1">
      <c r="A15" s="139"/>
      <c r="B15" s="139"/>
      <c r="C15" s="139"/>
      <c r="D15" s="139"/>
      <c r="E15" s="139"/>
      <c r="F15" s="139"/>
      <c r="G15" s="139"/>
      <c r="H15" s="139"/>
      <c r="I15" s="139"/>
      <c r="J15" s="139"/>
    </row>
    <row r="16" spans="1:10" ht="12.75" customHeight="1">
      <c r="A16" s="188" t="s">
        <v>100</v>
      </c>
      <c r="B16" s="188"/>
      <c r="C16" s="188"/>
      <c r="D16" s="188"/>
      <c r="E16" s="188"/>
      <c r="F16" s="188"/>
      <c r="G16" s="188"/>
      <c r="H16" s="188"/>
      <c r="I16" s="188"/>
      <c r="J16" s="188"/>
    </row>
    <row r="17" spans="1:10" ht="12.75" customHeight="1">
      <c r="A17" s="139"/>
      <c r="B17" s="139"/>
      <c r="C17" s="139"/>
      <c r="D17" s="139"/>
      <c r="E17" s="139"/>
      <c r="F17" s="139"/>
      <c r="G17" s="139"/>
      <c r="H17" s="139"/>
      <c r="I17" s="139"/>
      <c r="J17" s="139"/>
    </row>
    <row r="18" spans="1:10" ht="12.75" customHeight="1">
      <c r="A18" s="188" t="s">
        <v>101</v>
      </c>
      <c r="B18" s="188"/>
      <c r="C18" s="188"/>
      <c r="D18" s="188"/>
      <c r="E18" s="188"/>
      <c r="F18" s="188"/>
      <c r="G18" s="188"/>
      <c r="H18" s="188"/>
      <c r="I18" s="188"/>
      <c r="J18" s="188"/>
    </row>
    <row r="19" spans="1:10" ht="12.75" customHeight="1">
      <c r="A19" s="139"/>
      <c r="B19" s="139"/>
      <c r="C19" s="139"/>
      <c r="D19" s="139"/>
      <c r="E19" s="139"/>
      <c r="F19" s="139"/>
      <c r="G19" s="139"/>
      <c r="H19" s="139"/>
      <c r="I19" s="139"/>
      <c r="J19" s="139"/>
    </row>
    <row r="20" spans="1:10" ht="12.75" customHeight="1">
      <c r="A20" s="188" t="s">
        <v>102</v>
      </c>
      <c r="B20" s="188"/>
      <c r="C20" s="188"/>
      <c r="D20" s="188"/>
      <c r="E20" s="188"/>
      <c r="F20" s="188"/>
      <c r="G20" s="188"/>
      <c r="H20" s="188"/>
      <c r="I20" s="188"/>
      <c r="J20" s="188"/>
    </row>
    <row r="21" spans="1:10" ht="12.75" customHeight="1">
      <c r="A21" s="139"/>
      <c r="B21" s="139"/>
      <c r="C21" s="139"/>
      <c r="D21" s="139"/>
      <c r="E21" s="139"/>
      <c r="F21" s="139"/>
      <c r="G21" s="139"/>
      <c r="H21" s="139"/>
      <c r="I21" s="139"/>
      <c r="J21" s="139"/>
    </row>
    <row r="22" spans="1:10" ht="12.75" customHeight="1">
      <c r="A22" s="188" t="s">
        <v>103</v>
      </c>
      <c r="B22" s="188"/>
      <c r="C22" s="188"/>
      <c r="D22" s="188"/>
      <c r="E22" s="188"/>
      <c r="F22" s="188"/>
      <c r="G22" s="188"/>
      <c r="H22" s="188"/>
      <c r="I22" s="188"/>
      <c r="J22" s="188"/>
    </row>
    <row r="23" ht="12.75" customHeight="1"/>
    <row r="24" spans="1:10" ht="12.75" customHeight="1">
      <c r="A24" s="188" t="s">
        <v>104</v>
      </c>
      <c r="B24" s="188"/>
      <c r="C24" s="188"/>
      <c r="D24" s="188"/>
      <c r="E24" s="188"/>
      <c r="F24" s="188"/>
      <c r="G24" s="188"/>
      <c r="H24" s="188"/>
      <c r="I24" s="188"/>
      <c r="J24" s="188"/>
    </row>
    <row r="25" ht="12.75" customHeight="1"/>
    <row r="26" ht="12.75" customHeight="1"/>
    <row r="27" ht="12.75" customHeight="1"/>
    <row r="28" ht="12.75" customHeight="1"/>
    <row r="29" ht="12.75" customHeight="1"/>
    <row r="30" ht="12.75" customHeight="1"/>
    <row r="31" ht="12.75" customHeight="1"/>
  </sheetData>
  <sheetProtection sheet="1"/>
  <mergeCells count="11">
    <mergeCell ref="A24:J24"/>
    <mergeCell ref="A16:J16"/>
    <mergeCell ref="A18:J18"/>
    <mergeCell ref="A20:J20"/>
    <mergeCell ref="A22:J22"/>
    <mergeCell ref="A1:J1"/>
    <mergeCell ref="A3:J3"/>
    <mergeCell ref="A5:J5"/>
    <mergeCell ref="A10:J10"/>
    <mergeCell ref="A12:J12"/>
    <mergeCell ref="A14:J14"/>
  </mergeCells>
  <printOptions horizontalCentered="1"/>
  <pageMargins left="0.25" right="0.25" top="1" bottom="1" header="0.5" footer="0.5"/>
  <pageSetup horizontalDpi="600" verticalDpi="600" orientation="portrait" r:id="rId1"/>
  <headerFooter>
    <oddFooter>&amp;L&amp;"Times New Roman,Bold"&amp;11 4/13</oddFooter>
  </headerFooter>
</worksheet>
</file>

<file path=xl/worksheets/sheet4.xml><?xml version="1.0" encoding="utf-8"?>
<worksheet xmlns="http://schemas.openxmlformats.org/spreadsheetml/2006/main" xmlns:r="http://schemas.openxmlformats.org/officeDocument/2006/relationships">
  <dimension ref="A1:I27"/>
  <sheetViews>
    <sheetView tabSelected="1" zoomScale="120" zoomScaleNormal="120" workbookViewId="0" topLeftCell="A1">
      <selection activeCell="E4" sqref="E4"/>
    </sheetView>
  </sheetViews>
  <sheetFormatPr defaultColWidth="9.140625" defaultRowHeight="12.75"/>
  <sheetData>
    <row r="1" spans="1:9" ht="12.75" customHeight="1">
      <c r="A1" s="194" t="str">
        <f>City_Town_of</f>
        <v>TOWN OF FREDONIA</v>
      </c>
      <c r="B1" s="194"/>
      <c r="C1" s="194"/>
      <c r="D1" s="194"/>
      <c r="E1" s="194"/>
      <c r="F1" s="194"/>
      <c r="G1" s="194"/>
      <c r="H1" s="194"/>
      <c r="I1" s="194"/>
    </row>
    <row r="2" spans="1:9" ht="12.75" customHeight="1">
      <c r="A2" s="142"/>
      <c r="B2" s="142"/>
      <c r="C2" s="142"/>
      <c r="D2" s="142"/>
      <c r="E2" s="142"/>
      <c r="F2" s="142"/>
      <c r="G2" s="142"/>
      <c r="H2" s="142"/>
      <c r="I2" s="142"/>
    </row>
    <row r="3" spans="1:9" ht="12.75" customHeight="1">
      <c r="A3" s="194" t="s">
        <v>72</v>
      </c>
      <c r="B3" s="194"/>
      <c r="C3" s="194"/>
      <c r="D3" s="194"/>
      <c r="E3" s="194"/>
      <c r="F3" s="194"/>
      <c r="G3" s="194"/>
      <c r="H3" s="194"/>
      <c r="I3" s="194"/>
    </row>
    <row r="4" spans="1:9" ht="12.75" customHeight="1">
      <c r="A4" s="142"/>
      <c r="B4" s="142"/>
      <c r="C4" s="142"/>
      <c r="D4" s="142"/>
      <c r="E4" s="142" t="s">
        <v>212</v>
      </c>
      <c r="F4" s="142"/>
      <c r="G4" s="142"/>
      <c r="H4" s="142"/>
      <c r="I4" s="142"/>
    </row>
    <row r="5" spans="1:9" ht="12.75" customHeight="1">
      <c r="A5" s="194" t="str">
        <f>"Fiscal Year "&amp;Instructions!E7</f>
        <v>Fiscal Year 2017</v>
      </c>
      <c r="B5" s="194"/>
      <c r="C5" s="194"/>
      <c r="D5" s="194"/>
      <c r="E5" s="194"/>
      <c r="F5" s="194"/>
      <c r="G5" s="194"/>
      <c r="H5" s="194"/>
      <c r="I5" s="194"/>
    </row>
    <row r="6" spans="1:9" ht="12.75" customHeight="1">
      <c r="A6" s="141"/>
      <c r="B6" s="141"/>
      <c r="C6" s="141"/>
      <c r="D6" s="141"/>
      <c r="E6" s="141"/>
      <c r="F6" s="141"/>
      <c r="G6" s="141"/>
      <c r="H6" s="141"/>
      <c r="I6" s="141"/>
    </row>
    <row r="7" spans="1:9" s="134" customFormat="1" ht="67.5" customHeight="1">
      <c r="A7" s="191" t="s">
        <v>207</v>
      </c>
      <c r="B7" s="193"/>
      <c r="C7" s="193"/>
      <c r="D7" s="193"/>
      <c r="E7" s="193"/>
      <c r="F7" s="193"/>
      <c r="G7" s="193"/>
      <c r="H7" s="193"/>
      <c r="I7" s="193"/>
    </row>
    <row r="8" spans="1:9" s="134" customFormat="1" ht="12.75" customHeight="1">
      <c r="A8" s="171"/>
      <c r="B8" s="171"/>
      <c r="C8" s="171"/>
      <c r="D8" s="171"/>
      <c r="E8" s="171"/>
      <c r="F8" s="171"/>
      <c r="G8" s="171"/>
      <c r="H8" s="171"/>
      <c r="I8" s="171"/>
    </row>
    <row r="9" spans="1:9" ht="43.5" customHeight="1">
      <c r="A9" s="191" t="s">
        <v>208</v>
      </c>
      <c r="B9" s="193"/>
      <c r="C9" s="193"/>
      <c r="D9" s="193"/>
      <c r="E9" s="193"/>
      <c r="F9" s="193"/>
      <c r="G9" s="193"/>
      <c r="H9" s="193"/>
      <c r="I9" s="193"/>
    </row>
    <row r="10" spans="1:9" ht="12.75" customHeight="1">
      <c r="A10" s="171"/>
      <c r="B10" s="171"/>
      <c r="C10" s="171"/>
      <c r="D10" s="171"/>
      <c r="E10" s="171"/>
      <c r="F10" s="171"/>
      <c r="G10" s="171"/>
      <c r="H10" s="171"/>
      <c r="I10" s="171"/>
    </row>
    <row r="11" spans="1:9" ht="52.5" customHeight="1">
      <c r="A11" s="191" t="s">
        <v>209</v>
      </c>
      <c r="B11" s="193"/>
      <c r="C11" s="193"/>
      <c r="D11" s="193"/>
      <c r="E11" s="193"/>
      <c r="F11" s="193"/>
      <c r="G11" s="193"/>
      <c r="H11" s="193"/>
      <c r="I11" s="193"/>
    </row>
    <row r="12" spans="1:9" ht="12.75" customHeight="1">
      <c r="A12" s="171"/>
      <c r="B12" s="171"/>
      <c r="C12" s="171"/>
      <c r="D12" s="171"/>
      <c r="E12" s="171"/>
      <c r="F12" s="171"/>
      <c r="G12" s="171"/>
      <c r="H12" s="171"/>
      <c r="I12" s="171"/>
    </row>
    <row r="13" spans="1:9" ht="27.75" customHeight="1">
      <c r="A13" s="191" t="s">
        <v>87</v>
      </c>
      <c r="B13" s="193"/>
      <c r="C13" s="193"/>
      <c r="D13" s="193"/>
      <c r="E13" s="193"/>
      <c r="F13" s="193"/>
      <c r="G13" s="193"/>
      <c r="H13" s="193"/>
      <c r="I13" s="193"/>
    </row>
    <row r="14" spans="1:9" ht="12.75" customHeight="1">
      <c r="A14" s="171"/>
      <c r="B14" s="171"/>
      <c r="C14" s="171"/>
      <c r="D14" s="171"/>
      <c r="E14" s="171"/>
      <c r="F14" s="171"/>
      <c r="G14" s="171"/>
      <c r="H14" s="171"/>
      <c r="I14" s="171"/>
    </row>
    <row r="15" spans="1:9" ht="39.75" customHeight="1">
      <c r="A15" s="191" t="s">
        <v>210</v>
      </c>
      <c r="B15" s="193"/>
      <c r="C15" s="193"/>
      <c r="D15" s="193"/>
      <c r="E15" s="193"/>
      <c r="F15" s="193"/>
      <c r="G15" s="193"/>
      <c r="H15" s="193"/>
      <c r="I15" s="193"/>
    </row>
    <row r="16" spans="1:9" ht="12.75" customHeight="1">
      <c r="A16" s="141"/>
      <c r="B16" s="141"/>
      <c r="C16" s="141"/>
      <c r="D16" s="141"/>
      <c r="E16" s="141"/>
      <c r="F16" s="141"/>
      <c r="G16" s="141"/>
      <c r="H16" s="141"/>
      <c r="I16" s="141"/>
    </row>
    <row r="17" spans="1:9" ht="12.75" customHeight="1">
      <c r="A17" s="191" t="s">
        <v>211</v>
      </c>
      <c r="B17" s="191"/>
      <c r="C17" s="191"/>
      <c r="D17" s="191"/>
      <c r="E17" s="191"/>
      <c r="F17" s="191"/>
      <c r="G17" s="191"/>
      <c r="H17" s="191"/>
      <c r="I17" s="191"/>
    </row>
    <row r="18" spans="1:9" ht="12.75" customHeight="1">
      <c r="A18" s="141"/>
      <c r="B18" s="141"/>
      <c r="C18" s="141"/>
      <c r="D18" s="141"/>
      <c r="E18" s="141"/>
      <c r="F18" s="141"/>
      <c r="G18" s="141"/>
      <c r="H18" s="141"/>
      <c r="I18" s="141"/>
    </row>
    <row r="19" spans="1:9" ht="12.75" customHeight="1">
      <c r="A19" s="192" t="s">
        <v>84</v>
      </c>
      <c r="B19" s="192"/>
      <c r="C19" s="141"/>
      <c r="D19" s="141"/>
      <c r="E19" s="141"/>
      <c r="F19" s="141"/>
      <c r="G19" s="141"/>
      <c r="H19" s="141"/>
      <c r="I19" s="141"/>
    </row>
    <row r="20" spans="1:9" ht="12.75" customHeight="1">
      <c r="A20" s="141"/>
      <c r="B20" s="141"/>
      <c r="C20" s="141"/>
      <c r="D20" s="141"/>
      <c r="E20" s="192" t="s">
        <v>85</v>
      </c>
      <c r="F20" s="192"/>
      <c r="G20" s="192"/>
      <c r="H20" s="192"/>
      <c r="I20" s="192"/>
    </row>
    <row r="21" spans="1:9" ht="12.75" customHeight="1">
      <c r="A21" s="141"/>
      <c r="B21" s="141"/>
      <c r="C21" s="141"/>
      <c r="D21" s="141"/>
      <c r="E21" s="190" t="s">
        <v>180</v>
      </c>
      <c r="F21" s="190"/>
      <c r="G21" s="190"/>
      <c r="H21" s="190"/>
      <c r="I21" s="190"/>
    </row>
    <row r="22" spans="1:9" ht="12.75" customHeight="1">
      <c r="A22" s="141"/>
      <c r="B22" s="141"/>
      <c r="C22" s="141"/>
      <c r="D22" s="141"/>
      <c r="E22" s="141"/>
      <c r="F22" s="141"/>
      <c r="G22" s="141"/>
      <c r="H22" s="141"/>
      <c r="I22" s="141"/>
    </row>
    <row r="23" spans="1:9" ht="12.75" customHeight="1">
      <c r="A23" s="192" t="s">
        <v>86</v>
      </c>
      <c r="B23" s="192"/>
      <c r="C23" s="141"/>
      <c r="D23" s="141"/>
      <c r="E23" s="141"/>
      <c r="F23" s="141"/>
      <c r="G23" s="141"/>
      <c r="H23" s="141"/>
      <c r="I23" s="141"/>
    </row>
    <row r="24" spans="1:9" ht="12.75" customHeight="1">
      <c r="A24" s="141"/>
      <c r="B24" s="141"/>
      <c r="C24" s="141"/>
      <c r="D24" s="141"/>
      <c r="E24" s="141"/>
      <c r="F24" s="141"/>
      <c r="G24" s="141"/>
      <c r="H24" s="141"/>
      <c r="I24" s="141"/>
    </row>
    <row r="25" spans="1:9" ht="12.75" customHeight="1">
      <c r="A25" s="141"/>
      <c r="B25" s="141"/>
      <c r="C25" s="141"/>
      <c r="D25" s="141"/>
      <c r="E25" s="141"/>
      <c r="F25" s="141"/>
      <c r="G25" s="141"/>
      <c r="H25" s="141"/>
      <c r="I25" s="141"/>
    </row>
    <row r="26" spans="1:9" ht="12.75" customHeight="1">
      <c r="A26" s="189"/>
      <c r="B26" s="189"/>
      <c r="C26" s="189"/>
      <c r="D26" s="189"/>
      <c r="E26" s="141"/>
      <c r="F26" s="141"/>
      <c r="G26" s="141"/>
      <c r="H26" s="141"/>
      <c r="I26" s="141"/>
    </row>
    <row r="27" spans="1:9" ht="12.75" customHeight="1">
      <c r="A27" s="190" t="s">
        <v>181</v>
      </c>
      <c r="B27" s="190"/>
      <c r="C27" s="190"/>
      <c r="D27" s="190"/>
      <c r="E27" s="141"/>
      <c r="F27" s="141"/>
      <c r="G27" s="141"/>
      <c r="H27" s="141"/>
      <c r="I27" s="141"/>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password="F59D" sheet="1" objects="1" scenarios="1" selectLockedCells="1" selectUnlockedCells="1"/>
  <mergeCells count="15">
    <mergeCell ref="A7:I7"/>
    <mergeCell ref="A1:I1"/>
    <mergeCell ref="A3:I3"/>
    <mergeCell ref="A5:I5"/>
    <mergeCell ref="A23:B23"/>
    <mergeCell ref="A9:I9"/>
    <mergeCell ref="A11:I11"/>
    <mergeCell ref="A13:I13"/>
    <mergeCell ref="A15:I15"/>
    <mergeCell ref="A26:D26"/>
    <mergeCell ref="A27:D27"/>
    <mergeCell ref="A17:I17"/>
    <mergeCell ref="A19:B19"/>
    <mergeCell ref="E20:I20"/>
    <mergeCell ref="E21:I21"/>
  </mergeCells>
  <printOptions horizontalCentered="1"/>
  <pageMargins left="1" right="1" top="1" bottom="1" header="0.5" footer="0.5"/>
  <pageSetup horizontalDpi="600" verticalDpi="600" orientation="portrait" r:id="rId1"/>
  <headerFooter>
    <oddFooter>&amp;L&amp;"Arial,Bold"&amp;12 4/13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9"/>
  <sheetViews>
    <sheetView showGridLines="0" showZeros="0" showOutlineSymbols="0" zoomScale="90" zoomScaleNormal="90" workbookViewId="0" topLeftCell="A1">
      <selection activeCell="I34" sqref="I34"/>
    </sheetView>
  </sheetViews>
  <sheetFormatPr defaultColWidth="9.140625" defaultRowHeight="12.75"/>
  <cols>
    <col min="1" max="1" width="3.8515625" style="104" bestFit="1" customWidth="1"/>
    <col min="2" max="2" width="31.28125" style="105" customWidth="1"/>
    <col min="3" max="4" width="18.421875" style="105" customWidth="1"/>
    <col min="5" max="5" width="14.57421875" style="105" customWidth="1"/>
    <col min="6" max="6" width="16.7109375" style="105" customWidth="1"/>
    <col min="7" max="7" width="15.28125" style="105" customWidth="1"/>
    <col min="8" max="8" width="12.7109375" style="105" customWidth="1"/>
    <col min="9" max="9" width="14.00390625" style="105" customWidth="1"/>
    <col min="10" max="11" width="12.7109375" style="105" customWidth="1"/>
    <col min="12" max="12" width="14.57421875" style="105" customWidth="1"/>
    <col min="13" max="13" width="18.7109375" style="105" customWidth="1"/>
    <col min="14" max="21" width="9.140625" style="105" customWidth="1"/>
    <col min="22" max="16384" width="9.140625" style="105" customWidth="1"/>
  </cols>
  <sheetData>
    <row r="1" spans="1:13" s="62" customFormat="1" ht="16.5">
      <c r="A1" s="195" t="str">
        <f>City_Town_of</f>
        <v>TOWN OF FREDONIA</v>
      </c>
      <c r="B1" s="197"/>
      <c r="C1" s="197"/>
      <c r="D1" s="197"/>
      <c r="E1" s="197"/>
      <c r="F1" s="197"/>
      <c r="G1" s="197"/>
      <c r="H1" s="197"/>
      <c r="I1" s="197"/>
      <c r="J1" s="197"/>
      <c r="K1" s="197"/>
      <c r="L1" s="197"/>
      <c r="M1" s="197"/>
    </row>
    <row r="2" spans="1:13" s="62" customFormat="1" ht="16.5">
      <c r="A2" s="63" t="s">
        <v>0</v>
      </c>
      <c r="B2" s="63"/>
      <c r="C2" s="63"/>
      <c r="D2" s="63"/>
      <c r="E2" s="63"/>
      <c r="F2" s="63"/>
      <c r="G2" s="63"/>
      <c r="H2" s="63"/>
      <c r="I2" s="63"/>
      <c r="J2" s="63"/>
      <c r="K2" s="63"/>
      <c r="L2" s="63"/>
      <c r="M2" s="63"/>
    </row>
    <row r="3" spans="1:13" s="62" customFormat="1" ht="16.5">
      <c r="A3" s="195" t="str">
        <f>"Fiscal Year "&amp;Instructions!E7</f>
        <v>Fiscal Year 2017</v>
      </c>
      <c r="B3" s="196"/>
      <c r="C3" s="196"/>
      <c r="D3" s="196"/>
      <c r="E3" s="196"/>
      <c r="F3" s="196"/>
      <c r="G3" s="196"/>
      <c r="H3" s="196"/>
      <c r="I3" s="196"/>
      <c r="J3" s="196"/>
      <c r="K3" s="196"/>
      <c r="L3" s="196"/>
      <c r="M3" s="196"/>
    </row>
    <row r="4" spans="1:13" s="62" customFormat="1" ht="16.5" thickBot="1">
      <c r="A4" s="64"/>
      <c r="B4" s="65"/>
      <c r="C4" s="66"/>
      <c r="D4" s="66"/>
      <c r="E4" s="66"/>
      <c r="F4" s="66"/>
      <c r="G4" s="66"/>
      <c r="H4" s="66"/>
      <c r="I4" s="66"/>
      <c r="J4" s="66"/>
      <c r="K4" s="66"/>
      <c r="L4" s="67"/>
      <c r="M4" s="67"/>
    </row>
    <row r="5" spans="1:13" s="62" customFormat="1" ht="13.5" thickTop="1">
      <c r="A5" s="214" t="s">
        <v>1</v>
      </c>
      <c r="B5" s="215"/>
      <c r="C5" s="211" t="s">
        <v>73</v>
      </c>
      <c r="D5" s="211" t="s">
        <v>120</v>
      </c>
      <c r="E5" s="211" t="s">
        <v>105</v>
      </c>
      <c r="F5" s="211" t="s">
        <v>89</v>
      </c>
      <c r="G5" s="211" t="s">
        <v>74</v>
      </c>
      <c r="H5" s="225" t="s">
        <v>17</v>
      </c>
      <c r="I5" s="226"/>
      <c r="J5" s="225" t="s">
        <v>18</v>
      </c>
      <c r="K5" s="226"/>
      <c r="L5" s="211" t="s">
        <v>75</v>
      </c>
      <c r="M5" s="223" t="s">
        <v>76</v>
      </c>
    </row>
    <row r="6" spans="1:13" s="62" customFormat="1" ht="15" customHeight="1">
      <c r="A6" s="216"/>
      <c r="B6" s="217"/>
      <c r="C6" s="213"/>
      <c r="D6" s="213"/>
      <c r="E6" s="212"/>
      <c r="F6" s="213"/>
      <c r="G6" s="213"/>
      <c r="H6" s="221"/>
      <c r="I6" s="227"/>
      <c r="J6" s="221"/>
      <c r="K6" s="227"/>
      <c r="L6" s="213"/>
      <c r="M6" s="224"/>
    </row>
    <row r="7" spans="1:13" s="62" customFormat="1" ht="15" customHeight="1">
      <c r="A7" s="216"/>
      <c r="B7" s="217"/>
      <c r="C7" s="213"/>
      <c r="D7" s="213"/>
      <c r="E7" s="212"/>
      <c r="F7" s="213"/>
      <c r="G7" s="213"/>
      <c r="H7" s="221"/>
      <c r="I7" s="227"/>
      <c r="J7" s="221"/>
      <c r="K7" s="227"/>
      <c r="L7" s="213"/>
      <c r="M7" s="224"/>
    </row>
    <row r="8" spans="1:13" s="62" customFormat="1" ht="15" customHeight="1">
      <c r="A8" s="216"/>
      <c r="B8" s="217"/>
      <c r="C8" s="213"/>
      <c r="D8" s="213"/>
      <c r="E8" s="212"/>
      <c r="F8" s="213"/>
      <c r="G8" s="213"/>
      <c r="H8" s="221"/>
      <c r="I8" s="227"/>
      <c r="J8" s="221"/>
      <c r="K8" s="227"/>
      <c r="L8" s="213"/>
      <c r="M8" s="224"/>
    </row>
    <row r="9" spans="1:13" s="62" customFormat="1" ht="15" customHeight="1">
      <c r="A9" s="216"/>
      <c r="B9" s="217"/>
      <c r="C9" s="213"/>
      <c r="D9" s="213"/>
      <c r="E9" s="212"/>
      <c r="F9" s="213"/>
      <c r="G9" s="213"/>
      <c r="H9" s="221"/>
      <c r="I9" s="227"/>
      <c r="J9" s="221"/>
      <c r="K9" s="227"/>
      <c r="L9" s="213"/>
      <c r="M9" s="224"/>
    </row>
    <row r="10" spans="1:13" s="62" customFormat="1" ht="15" customHeight="1">
      <c r="A10" s="216"/>
      <c r="B10" s="217"/>
      <c r="C10" s="213"/>
      <c r="D10" s="213"/>
      <c r="E10" s="212"/>
      <c r="F10" s="213"/>
      <c r="G10" s="213"/>
      <c r="H10" s="221">
        <f>Instructions!E7</f>
        <v>2017</v>
      </c>
      <c r="I10" s="222"/>
      <c r="J10" s="221">
        <f>Instructions!E7</f>
        <v>2017</v>
      </c>
      <c r="K10" s="222"/>
      <c r="L10" s="213"/>
      <c r="M10" s="224"/>
    </row>
    <row r="11" spans="1:13" s="62" customFormat="1" ht="15" customHeight="1">
      <c r="A11" s="218"/>
      <c r="B11" s="219"/>
      <c r="C11" s="127">
        <f>Instructions!E7-1</f>
        <v>2016</v>
      </c>
      <c r="D11" s="127">
        <f>Instructions!E7-1</f>
        <v>2016</v>
      </c>
      <c r="E11" s="128" t="str">
        <f>"July 1, "&amp;Instructions!E7-1&amp;"**"</f>
        <v>July 1, 2016**</v>
      </c>
      <c r="F11" s="127">
        <f>Instructions!E7</f>
        <v>2017</v>
      </c>
      <c r="G11" s="127">
        <f>Instructions!E7</f>
        <v>2017</v>
      </c>
      <c r="H11" s="125" t="s">
        <v>41</v>
      </c>
      <c r="I11" s="68" t="s">
        <v>14</v>
      </c>
      <c r="J11" s="126" t="s">
        <v>15</v>
      </c>
      <c r="K11" s="68" t="s">
        <v>16</v>
      </c>
      <c r="L11" s="127">
        <f>Instructions!E7</f>
        <v>2017</v>
      </c>
      <c r="M11" s="129">
        <f>Instructions!E7</f>
        <v>2017</v>
      </c>
    </row>
    <row r="12" spans="1:13" s="62" customFormat="1" ht="15">
      <c r="A12" s="204" t="s">
        <v>2</v>
      </c>
      <c r="B12" s="220" t="s">
        <v>32</v>
      </c>
      <c r="C12" s="199">
        <f>'SCHEDULE E'!D24+'SCHEDULE E'!F24</f>
        <v>843839</v>
      </c>
      <c r="D12" s="199">
        <f>'SCHEDULE E'!H24</f>
        <v>816183</v>
      </c>
      <c r="E12" s="210">
        <v>0</v>
      </c>
      <c r="F12" s="69" t="s">
        <v>19</v>
      </c>
      <c r="G12" s="199">
        <f>'SCHEDULE C'!I61</f>
        <v>942288</v>
      </c>
      <c r="H12" s="199"/>
      <c r="I12" s="199"/>
      <c r="J12" s="199"/>
      <c r="K12" s="199"/>
      <c r="L12" s="199">
        <f>E12+F13+G12+H12-I12+J12-K12</f>
        <v>942288</v>
      </c>
      <c r="M12" s="200">
        <f>'SCHEDULE E'!J24</f>
        <v>942288</v>
      </c>
    </row>
    <row r="13" spans="1:13" s="62" customFormat="1" ht="15">
      <c r="A13" s="204"/>
      <c r="B13" s="220"/>
      <c r="C13" s="199"/>
      <c r="D13" s="199"/>
      <c r="E13" s="210"/>
      <c r="F13" s="70"/>
      <c r="G13" s="199"/>
      <c r="H13" s="199"/>
      <c r="I13" s="199"/>
      <c r="J13" s="199"/>
      <c r="K13" s="199"/>
      <c r="L13" s="199"/>
      <c r="M13" s="200"/>
    </row>
    <row r="14" spans="1:13" s="62" customFormat="1" ht="15">
      <c r="A14" s="204" t="s">
        <v>3</v>
      </c>
      <c r="B14" s="203" t="s">
        <v>33</v>
      </c>
      <c r="C14" s="201">
        <f>'SCHEDULE E'!D32+'SCHEDULE E'!F32</f>
        <v>3381448</v>
      </c>
      <c r="D14" s="201">
        <f>'SCHEDULE E'!H32</f>
        <v>1050907</v>
      </c>
      <c r="E14" s="202">
        <v>0</v>
      </c>
      <c r="F14" s="69" t="s">
        <v>20</v>
      </c>
      <c r="G14" s="201">
        <f>'SCHEDULE C'!I95</f>
        <v>14271882.09</v>
      </c>
      <c r="H14" s="201"/>
      <c r="I14" s="201"/>
      <c r="J14" s="201"/>
      <c r="K14" s="201"/>
      <c r="L14" s="201">
        <f>E14+F15+G14+H14-I14+J14-K14</f>
        <v>14271882.09</v>
      </c>
      <c r="M14" s="198">
        <f>'SCHEDULE E'!J32</f>
        <v>14271882</v>
      </c>
    </row>
    <row r="15" spans="1:13" s="62" customFormat="1" ht="15">
      <c r="A15" s="204"/>
      <c r="B15" s="203"/>
      <c r="C15" s="201"/>
      <c r="D15" s="201"/>
      <c r="E15" s="202"/>
      <c r="F15" s="71">
        <v>0</v>
      </c>
      <c r="G15" s="201"/>
      <c r="H15" s="201"/>
      <c r="I15" s="201"/>
      <c r="J15" s="201"/>
      <c r="K15" s="201"/>
      <c r="L15" s="201"/>
      <c r="M15" s="198"/>
    </row>
    <row r="16" spans="1:13" s="62" customFormat="1" ht="30" customHeight="1">
      <c r="A16" s="173" t="s">
        <v>4</v>
      </c>
      <c r="B16" s="174" t="s">
        <v>34</v>
      </c>
      <c r="C16" s="72">
        <f>'SCHEDULE E'!D37+'SCHEDULE E'!F37</f>
        <v>0</v>
      </c>
      <c r="D16" s="72">
        <f>'SCHEDULE E'!H37</f>
        <v>0</v>
      </c>
      <c r="E16" s="73"/>
      <c r="F16" s="73"/>
      <c r="G16" s="72"/>
      <c r="H16" s="72"/>
      <c r="I16" s="72"/>
      <c r="J16" s="72"/>
      <c r="K16" s="72"/>
      <c r="L16" s="72">
        <f aca="true" t="shared" si="0" ref="L16:L24">E16+F16+G16+H16-I16+J16-K16</f>
        <v>0</v>
      </c>
      <c r="M16" s="74">
        <f>'SCHEDULE E'!J37</f>
        <v>0</v>
      </c>
    </row>
    <row r="17" spans="1:13" s="62" customFormat="1" ht="30" customHeight="1">
      <c r="A17" s="75" t="s">
        <v>5</v>
      </c>
      <c r="B17" s="176" t="s">
        <v>91</v>
      </c>
      <c r="C17" s="118"/>
      <c r="D17" s="118"/>
      <c r="E17" s="73">
        <v>0</v>
      </c>
      <c r="F17" s="73"/>
      <c r="G17" s="73"/>
      <c r="H17" s="73"/>
      <c r="I17" s="118"/>
      <c r="J17" s="143"/>
      <c r="K17" s="118"/>
      <c r="L17" s="72">
        <f t="shared" si="0"/>
        <v>0</v>
      </c>
      <c r="M17" s="119"/>
    </row>
    <row r="18" spans="1:13" s="62" customFormat="1" ht="30" customHeight="1">
      <c r="A18" s="173" t="s">
        <v>6</v>
      </c>
      <c r="B18" s="174" t="s">
        <v>35</v>
      </c>
      <c r="C18" s="72">
        <f>C16-C17</f>
        <v>0</v>
      </c>
      <c r="D18" s="72">
        <f>D16-D17</f>
        <v>0</v>
      </c>
      <c r="E18" s="72">
        <f>E16-E17</f>
        <v>0</v>
      </c>
      <c r="F18" s="72">
        <f>F16-F17</f>
        <v>0</v>
      </c>
      <c r="G18" s="72">
        <f>G16-G17</f>
        <v>0</v>
      </c>
      <c r="H18" s="72"/>
      <c r="I18" s="72"/>
      <c r="J18" s="72"/>
      <c r="K18" s="72"/>
      <c r="L18" s="72">
        <f>E18+F18+G18+H18-I18+J18-K18</f>
        <v>0</v>
      </c>
      <c r="M18" s="74">
        <f>M16-M17</f>
        <v>0</v>
      </c>
    </row>
    <row r="19" spans="1:13" s="62" customFormat="1" ht="30" customHeight="1">
      <c r="A19" s="173" t="s">
        <v>7</v>
      </c>
      <c r="B19" s="174" t="s">
        <v>36</v>
      </c>
      <c r="C19" s="72">
        <f>'SCHEDULE E'!D42+'SCHEDULE E'!F42</f>
        <v>0</v>
      </c>
      <c r="D19" s="72">
        <f>'SCHEDULE E'!H42</f>
        <v>0</v>
      </c>
      <c r="E19" s="73">
        <v>0</v>
      </c>
      <c r="F19" s="73">
        <v>0</v>
      </c>
      <c r="G19" s="72"/>
      <c r="H19" s="72"/>
      <c r="I19" s="72"/>
      <c r="J19" s="72"/>
      <c r="K19" s="72"/>
      <c r="L19" s="72">
        <f t="shared" si="0"/>
        <v>0</v>
      </c>
      <c r="M19" s="74">
        <f>'SCHEDULE E'!J42</f>
        <v>0</v>
      </c>
    </row>
    <row r="20" spans="1:13" s="62" customFormat="1" ht="30" customHeight="1">
      <c r="A20" s="173" t="s">
        <v>8</v>
      </c>
      <c r="B20" s="174" t="s">
        <v>37</v>
      </c>
      <c r="C20" s="72">
        <f>'SCHEDULE E'!D47+'SCHEDULE E'!F47</f>
        <v>0</v>
      </c>
      <c r="D20" s="72">
        <f>'SCHEDULE E'!H47</f>
        <v>0</v>
      </c>
      <c r="E20" s="73">
        <v>0</v>
      </c>
      <c r="F20" s="118"/>
      <c r="G20" s="72"/>
      <c r="H20" s="72"/>
      <c r="I20" s="72"/>
      <c r="J20" s="72"/>
      <c r="K20" s="72"/>
      <c r="L20" s="72">
        <f t="shared" si="0"/>
        <v>0</v>
      </c>
      <c r="M20" s="74">
        <f>'SCHEDULE E'!J47</f>
        <v>0</v>
      </c>
    </row>
    <row r="21" spans="1:13" s="62" customFormat="1" ht="30" customHeight="1">
      <c r="A21" s="173" t="s">
        <v>9</v>
      </c>
      <c r="B21" s="175" t="s">
        <v>38</v>
      </c>
      <c r="C21" s="72">
        <f>'SCHEDULE E'!D53+'SCHEDULE E'!F53</f>
        <v>1354283</v>
      </c>
      <c r="D21" s="72">
        <f>'SCHEDULE E'!H53</f>
        <v>1259635.01</v>
      </c>
      <c r="E21" s="73">
        <v>0</v>
      </c>
      <c r="F21" s="73">
        <v>0</v>
      </c>
      <c r="G21" s="72">
        <f>'SCHEDULE C'!I109</f>
        <v>1717210</v>
      </c>
      <c r="H21" s="72"/>
      <c r="I21" s="72"/>
      <c r="J21" s="72"/>
      <c r="K21" s="72"/>
      <c r="L21" s="72">
        <f t="shared" si="0"/>
        <v>1717210</v>
      </c>
      <c r="M21" s="74">
        <f>'SCHEDULE E'!J53</f>
        <v>1717210</v>
      </c>
    </row>
    <row r="22" spans="1:13" s="62" customFormat="1" ht="30" customHeight="1">
      <c r="A22" s="75" t="s">
        <v>10</v>
      </c>
      <c r="B22" s="176" t="s">
        <v>92</v>
      </c>
      <c r="C22" s="118"/>
      <c r="D22" s="118"/>
      <c r="E22" s="73">
        <v>0</v>
      </c>
      <c r="F22" s="73">
        <v>0</v>
      </c>
      <c r="G22" s="73">
        <v>0</v>
      </c>
      <c r="H22" s="73"/>
      <c r="I22" s="118"/>
      <c r="J22" s="143"/>
      <c r="K22" s="118"/>
      <c r="L22" s="72">
        <f t="shared" si="0"/>
        <v>0</v>
      </c>
      <c r="M22" s="119"/>
    </row>
    <row r="23" spans="1:13" s="62" customFormat="1" ht="30" customHeight="1">
      <c r="A23" s="173" t="s">
        <v>11</v>
      </c>
      <c r="B23" s="174" t="s">
        <v>39</v>
      </c>
      <c r="C23" s="72">
        <f>C21-C22</f>
        <v>1354283</v>
      </c>
      <c r="D23" s="72">
        <f>D21-D22</f>
        <v>1259635.01</v>
      </c>
      <c r="E23" s="72">
        <f>E21-E22</f>
        <v>0</v>
      </c>
      <c r="F23" s="72">
        <f>F21-F22</f>
        <v>0</v>
      </c>
      <c r="G23" s="72">
        <f>G21-G22</f>
        <v>1717210</v>
      </c>
      <c r="H23" s="72"/>
      <c r="I23" s="72"/>
      <c r="J23" s="72"/>
      <c r="K23" s="72"/>
      <c r="L23" s="72">
        <f>E23+F23+G23+H23-I23+J23-K23</f>
        <v>1717210</v>
      </c>
      <c r="M23" s="74">
        <f>M21-M22</f>
        <v>1717210</v>
      </c>
    </row>
    <row r="24" spans="1:13" s="62" customFormat="1" ht="30" customHeight="1">
      <c r="A24" s="173" t="s">
        <v>12</v>
      </c>
      <c r="B24" s="174" t="s">
        <v>40</v>
      </c>
      <c r="C24" s="72">
        <f>'SCHEDULE E'!D58+'SCHEDULE E'!F58</f>
        <v>0</v>
      </c>
      <c r="D24" s="72">
        <f>'SCHEDULE E'!H58</f>
        <v>0</v>
      </c>
      <c r="E24" s="73">
        <v>0</v>
      </c>
      <c r="F24" s="73">
        <v>0</v>
      </c>
      <c r="G24" s="72"/>
      <c r="H24" s="72"/>
      <c r="I24" s="72"/>
      <c r="J24" s="72"/>
      <c r="K24" s="72"/>
      <c r="L24" s="72">
        <f t="shared" si="0"/>
        <v>0</v>
      </c>
      <c r="M24" s="74">
        <f>'SCHEDULE E'!J58</f>
        <v>0</v>
      </c>
    </row>
    <row r="25" spans="1:13" s="62" customFormat="1" ht="30" customHeight="1" thickBot="1">
      <c r="A25" s="177" t="s">
        <v>70</v>
      </c>
      <c r="B25" s="178" t="s">
        <v>13</v>
      </c>
      <c r="C25" s="76">
        <f>C12+C14+C18+C19+C20+C23+C24</f>
        <v>5579570</v>
      </c>
      <c r="D25" s="76">
        <f>D12+D14+D18+D19+D20+D23+D24</f>
        <v>3126725.01</v>
      </c>
      <c r="E25" s="76">
        <f>E12+E14+E18+E19+E20+E23+E24</f>
        <v>0</v>
      </c>
      <c r="F25" s="76">
        <f>F13+F15+F18+F19+F23+F24</f>
        <v>0</v>
      </c>
      <c r="G25" s="76">
        <f aca="true" t="shared" si="1" ref="G25:M25">G12+G14+G18+G19+G20+G23+G24</f>
        <v>16931380.09</v>
      </c>
      <c r="H25" s="76"/>
      <c r="I25" s="76">
        <f t="shared" si="1"/>
        <v>0</v>
      </c>
      <c r="J25" s="76"/>
      <c r="K25" s="76"/>
      <c r="L25" s="76">
        <f t="shared" si="1"/>
        <v>16931380.09</v>
      </c>
      <c r="M25" s="77">
        <f t="shared" si="1"/>
        <v>16931380</v>
      </c>
    </row>
    <row r="26" spans="1:13" s="62" customFormat="1" ht="15.75" thickTop="1">
      <c r="A26" s="64"/>
      <c r="B26" s="78"/>
      <c r="C26" s="79"/>
      <c r="D26" s="79"/>
      <c r="E26" s="79"/>
      <c r="F26" s="78"/>
      <c r="G26" s="78"/>
      <c r="H26" s="79"/>
      <c r="I26" s="79"/>
      <c r="J26" s="79"/>
      <c r="K26" s="80"/>
      <c r="L26" s="80"/>
      <c r="M26" s="80"/>
    </row>
    <row r="27" spans="1:13" s="62" customFormat="1" ht="15.75" thickBot="1">
      <c r="A27" s="64"/>
      <c r="B27" s="78"/>
      <c r="C27" s="81" t="s">
        <v>21</v>
      </c>
      <c r="D27" s="82"/>
      <c r="E27" s="82"/>
      <c r="F27" s="78"/>
      <c r="G27" s="78"/>
      <c r="H27" s="83">
        <f>Instructions!E7-1</f>
        <v>2016</v>
      </c>
      <c r="I27" s="83">
        <f>Instructions!E7</f>
        <v>2017</v>
      </c>
      <c r="J27" s="84"/>
      <c r="K27" s="84"/>
      <c r="L27" s="80"/>
      <c r="M27" s="80"/>
    </row>
    <row r="28" spans="1:13" s="62" customFormat="1" ht="16.5" thickBot="1" thickTop="1">
      <c r="A28" s="64"/>
      <c r="B28" s="78"/>
      <c r="C28" s="80" t="s">
        <v>22</v>
      </c>
      <c r="D28" s="80"/>
      <c r="E28" s="80"/>
      <c r="F28" s="78"/>
      <c r="G28" s="78"/>
      <c r="H28" s="85">
        <f>C25</f>
        <v>5579570</v>
      </c>
      <c r="I28" s="86">
        <f>M25</f>
        <v>16931380</v>
      </c>
      <c r="J28" s="84"/>
      <c r="K28" s="84"/>
      <c r="L28" s="80"/>
      <c r="M28" s="80"/>
    </row>
    <row r="29" spans="1:13" s="62" customFormat="1" ht="15.75" thickTop="1">
      <c r="A29" s="64"/>
      <c r="B29" s="78"/>
      <c r="C29" s="80" t="s">
        <v>23</v>
      </c>
      <c r="D29" s="80"/>
      <c r="E29" s="80"/>
      <c r="F29" s="78"/>
      <c r="G29" s="78"/>
      <c r="H29" s="87">
        <v>0</v>
      </c>
      <c r="I29" s="88">
        <v>0</v>
      </c>
      <c r="J29" s="84"/>
      <c r="K29" s="84"/>
      <c r="L29" s="80"/>
      <c r="M29" s="80"/>
    </row>
    <row r="30" spans="1:13" s="62" customFormat="1" ht="15">
      <c r="A30" s="64"/>
      <c r="B30" s="78"/>
      <c r="C30" s="80" t="s">
        <v>24</v>
      </c>
      <c r="D30" s="80"/>
      <c r="E30" s="80"/>
      <c r="F30" s="78"/>
      <c r="G30" s="78"/>
      <c r="H30" s="89">
        <f>H28+H29</f>
        <v>5579570</v>
      </c>
      <c r="I30" s="90">
        <f>I28+I29</f>
        <v>16931380</v>
      </c>
      <c r="J30" s="84"/>
      <c r="K30" s="84"/>
      <c r="L30" s="80"/>
      <c r="M30" s="80"/>
    </row>
    <row r="31" spans="1:13" s="62" customFormat="1" ht="15">
      <c r="A31" s="64"/>
      <c r="B31" s="78"/>
      <c r="C31" s="80" t="s">
        <v>25</v>
      </c>
      <c r="D31" s="80"/>
      <c r="E31" s="80"/>
      <c r="F31" s="78"/>
      <c r="G31" s="78"/>
      <c r="H31" s="91">
        <v>0</v>
      </c>
      <c r="I31" s="92">
        <v>12000000</v>
      </c>
      <c r="J31" s="84"/>
      <c r="K31" s="84"/>
      <c r="L31" s="80"/>
      <c r="M31" s="80"/>
    </row>
    <row r="32" spans="1:13" s="62" customFormat="1" ht="15.75" thickBot="1">
      <c r="A32" s="64"/>
      <c r="B32" s="78"/>
      <c r="C32" s="80" t="s">
        <v>26</v>
      </c>
      <c r="D32" s="80"/>
      <c r="E32" s="80"/>
      <c r="F32" s="78"/>
      <c r="G32" s="78"/>
      <c r="H32" s="93">
        <f>SUM(H30-H31)</f>
        <v>5579570</v>
      </c>
      <c r="I32" s="94">
        <f>SUM(I30-I31)</f>
        <v>4931380</v>
      </c>
      <c r="J32" s="84"/>
      <c r="K32" s="84"/>
      <c r="L32" s="80"/>
      <c r="M32" s="80"/>
    </row>
    <row r="33" spans="1:13" s="62" customFormat="1" ht="16.5" thickBot="1" thickTop="1">
      <c r="A33" s="64"/>
      <c r="B33" s="78"/>
      <c r="C33" s="80" t="s">
        <v>27</v>
      </c>
      <c r="D33" s="80"/>
      <c r="E33" s="80"/>
      <c r="F33" s="78"/>
      <c r="G33" s="78"/>
      <c r="H33" s="95">
        <v>5918038</v>
      </c>
      <c r="I33" s="95">
        <v>5993839</v>
      </c>
      <c r="J33" s="84"/>
      <c r="K33" s="84"/>
      <c r="L33" s="80"/>
      <c r="M33" s="80"/>
    </row>
    <row r="34" spans="1:13" s="62" customFormat="1" ht="15.75" thickTop="1">
      <c r="A34" s="64"/>
      <c r="B34" s="78"/>
      <c r="C34" s="80"/>
      <c r="D34" s="80"/>
      <c r="E34" s="80"/>
      <c r="F34" s="78"/>
      <c r="G34" s="78"/>
      <c r="H34" s="79"/>
      <c r="I34" s="79"/>
      <c r="J34" s="79"/>
      <c r="K34" s="79"/>
      <c r="L34" s="79"/>
      <c r="M34" s="79"/>
    </row>
    <row r="35" spans="1:13" s="62" customFormat="1" ht="15">
      <c r="A35" s="144" t="s">
        <v>179</v>
      </c>
      <c r="B35" s="207" t="s">
        <v>28</v>
      </c>
      <c r="C35" s="207"/>
      <c r="D35" s="207"/>
      <c r="E35" s="207"/>
      <c r="F35" s="207"/>
      <c r="G35" s="207"/>
      <c r="H35" s="207"/>
      <c r="I35" s="207"/>
      <c r="J35" s="207"/>
      <c r="K35" s="207"/>
      <c r="L35" s="207"/>
      <c r="M35" s="96"/>
    </row>
    <row r="36" spans="1:13" s="62" customFormat="1" ht="15">
      <c r="A36" s="97"/>
      <c r="B36" s="98"/>
      <c r="C36" s="99"/>
      <c r="D36" s="100"/>
      <c r="E36" s="100"/>
      <c r="F36" s="100"/>
      <c r="G36" s="100"/>
      <c r="H36" s="100"/>
      <c r="I36" s="100"/>
      <c r="J36" s="100"/>
      <c r="K36" s="100"/>
      <c r="L36" s="96"/>
      <c r="M36" s="96"/>
    </row>
    <row r="37" spans="1:13" s="62" customFormat="1" ht="15">
      <c r="A37" s="64" t="s">
        <v>29</v>
      </c>
      <c r="B37" s="208" t="s">
        <v>77</v>
      </c>
      <c r="C37" s="209"/>
      <c r="D37" s="209"/>
      <c r="E37" s="209"/>
      <c r="F37" s="209"/>
      <c r="G37" s="209"/>
      <c r="H37" s="96"/>
      <c r="I37" s="96"/>
      <c r="J37" s="96"/>
      <c r="K37" s="100"/>
      <c r="L37" s="96"/>
      <c r="M37" s="96"/>
    </row>
    <row r="38" spans="1:13" s="62" customFormat="1" ht="15">
      <c r="A38" s="101" t="s">
        <v>30</v>
      </c>
      <c r="B38" s="207" t="s">
        <v>31</v>
      </c>
      <c r="C38" s="207"/>
      <c r="D38" s="207"/>
      <c r="E38" s="207"/>
      <c r="F38" s="207"/>
      <c r="G38" s="207"/>
      <c r="H38" s="207"/>
      <c r="I38" s="207"/>
      <c r="J38" s="207"/>
      <c r="K38" s="100"/>
      <c r="L38" s="96"/>
      <c r="M38" s="96"/>
    </row>
    <row r="39" spans="1:13" s="62" customFormat="1" ht="30" customHeight="1">
      <c r="A39" s="102" t="s">
        <v>65</v>
      </c>
      <c r="B39" s="205" t="s">
        <v>106</v>
      </c>
      <c r="C39" s="206"/>
      <c r="D39" s="206"/>
      <c r="E39" s="206"/>
      <c r="F39" s="206"/>
      <c r="G39" s="206"/>
      <c r="H39" s="206"/>
      <c r="I39" s="206"/>
      <c r="J39" s="206"/>
      <c r="K39" s="206"/>
      <c r="L39" s="103"/>
      <c r="M39" s="103"/>
    </row>
  </sheetData>
  <sheetProtection password="F59D" sheet="1" selectLockedCells="1" selectUnlockedCells="1"/>
  <mergeCells count="42">
    <mergeCell ref="H10:I10"/>
    <mergeCell ref="J10:K10"/>
    <mergeCell ref="L5:L10"/>
    <mergeCell ref="M5:M10"/>
    <mergeCell ref="J5:K9"/>
    <mergeCell ref="H5:I9"/>
    <mergeCell ref="E5:E10"/>
    <mergeCell ref="F5:F10"/>
    <mergeCell ref="G5:G10"/>
    <mergeCell ref="A5:B11"/>
    <mergeCell ref="B12:B13"/>
    <mergeCell ref="C12:C13"/>
    <mergeCell ref="D12:D13"/>
    <mergeCell ref="D5:D10"/>
    <mergeCell ref="C5:C10"/>
    <mergeCell ref="B39:K39"/>
    <mergeCell ref="B35:L35"/>
    <mergeCell ref="B37:G37"/>
    <mergeCell ref="B38:J38"/>
    <mergeCell ref="J12:J13"/>
    <mergeCell ref="H12:H13"/>
    <mergeCell ref="I12:I13"/>
    <mergeCell ref="E12:E13"/>
    <mergeCell ref="G12:G13"/>
    <mergeCell ref="K12:K13"/>
    <mergeCell ref="H14:H15"/>
    <mergeCell ref="I14:I15"/>
    <mergeCell ref="J14:J15"/>
    <mergeCell ref="B14:B15"/>
    <mergeCell ref="A12:A13"/>
    <mergeCell ref="A14:A15"/>
    <mergeCell ref="C14:C15"/>
    <mergeCell ref="A3:M3"/>
    <mergeCell ref="A1:M1"/>
    <mergeCell ref="M14:M15"/>
    <mergeCell ref="L12:L13"/>
    <mergeCell ref="M12:M13"/>
    <mergeCell ref="K14:K15"/>
    <mergeCell ref="L14:L15"/>
    <mergeCell ref="D14:D15"/>
    <mergeCell ref="E14:E15"/>
    <mergeCell ref="G14:G15"/>
  </mergeCells>
  <printOptions horizontalCentered="1"/>
  <pageMargins left="0.5" right="0.5" top="0.5" bottom="0.5" header="0.5" footer="0.25"/>
  <pageSetup fitToHeight="1" fitToWidth="1" horizontalDpi="600" verticalDpi="600" orientation="landscape" scale="64" r:id="rId2"/>
  <headerFooter alignWithMargins="0">
    <oddFooter>&amp;L&amp;"Arial,Bold"&amp;13 4/13&amp;C&amp;"Arial,Bold"&amp;13SCHEDULE A</oddFooter>
  </headerFooter>
  <ignoredErrors>
    <ignoredError sqref="A22:A25 A16:A17 A14 A18:A21" numberStoredAsText="1"/>
    <ignoredError sqref="L18 L23" formula="1"/>
  </ignoredErrors>
  <legacyDrawing r:id="rId1"/>
</worksheet>
</file>

<file path=xl/worksheets/sheet6.xml><?xml version="1.0" encoding="utf-8"?>
<worksheet xmlns="http://schemas.openxmlformats.org/spreadsheetml/2006/main" xmlns:r="http://schemas.openxmlformats.org/officeDocument/2006/relationships">
  <dimension ref="A1:J130"/>
  <sheetViews>
    <sheetView showGridLines="0" showZeros="0" showOutlineSymbols="0" zoomScale="85" zoomScaleNormal="85" workbookViewId="0" topLeftCell="A88">
      <selection activeCell="I103" sqref="I103"/>
    </sheetView>
  </sheetViews>
  <sheetFormatPr defaultColWidth="8.7109375" defaultRowHeight="12.75"/>
  <cols>
    <col min="1" max="2" width="2.7109375" style="1" customWidth="1"/>
    <col min="3" max="3" width="43.28125" style="1" customWidth="1"/>
    <col min="4" max="4" width="2.7109375" style="1" customWidth="1"/>
    <col min="5" max="5" width="18.140625" style="1" customWidth="1"/>
    <col min="6" max="6" width="2.7109375" style="1" customWidth="1"/>
    <col min="7" max="7" width="18.140625" style="1" customWidth="1"/>
    <col min="8" max="8" width="2.7109375" style="1" customWidth="1"/>
    <col min="9" max="9" width="18.140625" style="1" customWidth="1"/>
    <col min="10" max="15" width="8.7109375" style="1" customWidth="1"/>
    <col min="16" max="16" width="6.7109375" style="1" customWidth="1"/>
    <col min="17" max="17" width="8.7109375" style="1" customWidth="1"/>
    <col min="18" max="18" width="6.7109375" style="1" customWidth="1"/>
    <col min="19" max="19" width="5.7109375" style="1" customWidth="1"/>
    <col min="20" max="20" width="6.7109375" style="1" customWidth="1"/>
    <col min="21" max="16384" width="8.7109375" style="1" customWidth="1"/>
  </cols>
  <sheetData>
    <row r="1" spans="1:9" s="17" customFormat="1" ht="15" customHeight="1">
      <c r="A1" s="231" t="str">
        <f>City_Town_of</f>
        <v>TOWN OF FREDONIA</v>
      </c>
      <c r="B1" s="231"/>
      <c r="C1" s="231"/>
      <c r="D1" s="231"/>
      <c r="E1" s="231"/>
      <c r="F1" s="231"/>
      <c r="G1" s="231"/>
      <c r="H1" s="231"/>
      <c r="I1" s="231"/>
    </row>
    <row r="2" spans="1:9" s="17" customFormat="1" ht="15" customHeight="1">
      <c r="A2" s="232" t="s">
        <v>108</v>
      </c>
      <c r="B2" s="231"/>
      <c r="C2" s="231"/>
      <c r="D2" s="231"/>
      <c r="E2" s="231"/>
      <c r="F2" s="231"/>
      <c r="G2" s="231"/>
      <c r="H2" s="231"/>
      <c r="I2" s="231"/>
    </row>
    <row r="3" spans="1:9" s="17" customFormat="1" ht="16.5" customHeight="1">
      <c r="A3" s="233" t="str">
        <f>"Fiscal Year "&amp;Instructions!E7</f>
        <v>Fiscal Year 2017</v>
      </c>
      <c r="B3" s="233"/>
      <c r="C3" s="233"/>
      <c r="D3" s="233"/>
      <c r="E3" s="233"/>
      <c r="F3" s="233"/>
      <c r="G3" s="233"/>
      <c r="H3" s="233"/>
      <c r="I3" s="233"/>
    </row>
    <row r="4" spans="1:9" ht="9.75" customHeight="1">
      <c r="A4" s="106"/>
      <c r="B4" s="106"/>
      <c r="C4" s="107"/>
      <c r="D4" s="108"/>
      <c r="E4" s="109"/>
      <c r="F4" s="108"/>
      <c r="G4" s="109"/>
      <c r="H4" s="108"/>
      <c r="I4" s="109"/>
    </row>
    <row r="5" spans="1:9" s="29" customFormat="1" ht="29.25" customHeight="1">
      <c r="A5" s="228"/>
      <c r="B5" s="229"/>
      <c r="C5" s="229"/>
      <c r="D5" s="111"/>
      <c r="E5" s="130" t="s">
        <v>78</v>
      </c>
      <c r="F5" s="111"/>
      <c r="G5" s="130" t="s">
        <v>79</v>
      </c>
      <c r="H5" s="111"/>
      <c r="I5" s="130" t="s">
        <v>78</v>
      </c>
    </row>
    <row r="6" spans="1:9" s="29" customFormat="1" ht="15.75" customHeight="1" thickBot="1">
      <c r="A6" s="234" t="s">
        <v>42</v>
      </c>
      <c r="B6" s="235"/>
      <c r="C6" s="235"/>
      <c r="D6" s="28"/>
      <c r="E6" s="131">
        <f>Instructions!E7-1</f>
        <v>2016</v>
      </c>
      <c r="F6" s="28"/>
      <c r="G6" s="132">
        <f>Instructions!E7-1</f>
        <v>2016</v>
      </c>
      <c r="H6" s="28"/>
      <c r="I6" s="110">
        <f>Instructions!E7</f>
        <v>2017</v>
      </c>
    </row>
    <row r="7" spans="1:9" s="45" customFormat="1" ht="18" customHeight="1" thickTop="1">
      <c r="A7" s="46" t="s">
        <v>43</v>
      </c>
      <c r="B7" s="47"/>
      <c r="C7" s="47"/>
      <c r="D7" s="6"/>
      <c r="E7" s="49"/>
      <c r="F7" s="6"/>
      <c r="G7" s="50"/>
      <c r="H7" s="6"/>
      <c r="I7" s="50"/>
    </row>
    <row r="8" spans="1:9" s="21" customFormat="1" ht="7.5" customHeight="1">
      <c r="A8" s="26"/>
      <c r="B8" s="26"/>
      <c r="C8" s="26"/>
      <c r="D8" s="24"/>
      <c r="E8" s="30"/>
      <c r="F8" s="24"/>
      <c r="G8" s="27"/>
      <c r="H8" s="24"/>
      <c r="I8" s="27"/>
    </row>
    <row r="9" spans="1:9" s="21" customFormat="1" ht="12.75" customHeight="1">
      <c r="A9" s="26"/>
      <c r="B9" s="19" t="s">
        <v>44</v>
      </c>
      <c r="C9" s="26"/>
      <c r="D9" s="24"/>
      <c r="E9" s="30"/>
      <c r="F9" s="24"/>
      <c r="G9" s="27"/>
      <c r="H9" s="24"/>
      <c r="I9" s="27"/>
    </row>
    <row r="10" spans="1:9" s="21" customFormat="1" ht="13.5" customHeight="1">
      <c r="A10" s="26"/>
      <c r="B10" s="26"/>
      <c r="C10" s="32" t="s">
        <v>122</v>
      </c>
      <c r="D10" s="24" t="s">
        <v>66</v>
      </c>
      <c r="E10" s="55">
        <v>320000</v>
      </c>
      <c r="F10" s="24" t="s">
        <v>66</v>
      </c>
      <c r="G10" s="55">
        <v>320000</v>
      </c>
      <c r="H10" s="24" t="s">
        <v>66</v>
      </c>
      <c r="I10" s="55">
        <v>320000</v>
      </c>
    </row>
    <row r="11" spans="1:9" s="21" customFormat="1" ht="12.75" customHeight="1">
      <c r="A11" s="26"/>
      <c r="B11" s="26"/>
      <c r="C11" s="32" t="s">
        <v>123</v>
      </c>
      <c r="D11" s="24"/>
      <c r="E11" s="55">
        <v>52000</v>
      </c>
      <c r="F11" s="24"/>
      <c r="G11" s="55">
        <v>55000</v>
      </c>
      <c r="H11" s="24"/>
      <c r="I11" s="55">
        <v>58000</v>
      </c>
    </row>
    <row r="12" spans="1:9" s="21" customFormat="1" ht="13.5" customHeight="1">
      <c r="A12" s="26"/>
      <c r="B12" s="26"/>
      <c r="C12" s="32" t="s">
        <v>124</v>
      </c>
      <c r="D12" s="24"/>
      <c r="E12" s="55">
        <v>23400</v>
      </c>
      <c r="F12" s="24"/>
      <c r="G12" s="55">
        <v>23400</v>
      </c>
      <c r="H12" s="24"/>
      <c r="I12" s="55">
        <v>23400</v>
      </c>
    </row>
    <row r="13" spans="1:9" s="21" customFormat="1" ht="13.5" customHeight="1">
      <c r="A13" s="26"/>
      <c r="B13" s="26"/>
      <c r="C13" s="32" t="s">
        <v>125</v>
      </c>
      <c r="D13" s="24"/>
      <c r="E13" s="55">
        <v>120000</v>
      </c>
      <c r="F13" s="24"/>
      <c r="G13" s="55">
        <v>120000</v>
      </c>
      <c r="H13" s="24"/>
      <c r="I13" s="55">
        <v>120000</v>
      </c>
    </row>
    <row r="14" spans="1:9" s="21" customFormat="1" ht="7.5" customHeight="1">
      <c r="A14" s="26"/>
      <c r="B14" s="26"/>
      <c r="C14" s="26"/>
      <c r="D14" s="24"/>
      <c r="E14" s="27"/>
      <c r="F14" s="24"/>
      <c r="G14" s="27"/>
      <c r="H14" s="24"/>
      <c r="I14" s="27"/>
    </row>
    <row r="15" spans="1:9" s="21" customFormat="1" ht="12.75" customHeight="1">
      <c r="A15" s="26"/>
      <c r="B15" s="19" t="s">
        <v>45</v>
      </c>
      <c r="C15" s="26"/>
      <c r="D15" s="24"/>
      <c r="E15" s="27"/>
      <c r="F15" s="24"/>
      <c r="G15" s="27"/>
      <c r="H15" s="24"/>
      <c r="I15" s="27"/>
    </row>
    <row r="16" spans="1:9" s="21" customFormat="1" ht="13.5" customHeight="1">
      <c r="A16" s="26"/>
      <c r="B16" s="26"/>
      <c r="C16" s="32" t="s">
        <v>182</v>
      </c>
      <c r="D16" s="24"/>
      <c r="E16" s="55">
        <v>2800</v>
      </c>
      <c r="F16" s="24"/>
      <c r="G16" s="55">
        <v>2975</v>
      </c>
      <c r="H16" s="24"/>
      <c r="I16" s="55">
        <v>2700</v>
      </c>
    </row>
    <row r="17" spans="1:9" s="21" customFormat="1" ht="13.5" customHeight="1">
      <c r="A17" s="26"/>
      <c r="B17" s="26"/>
      <c r="C17" s="32" t="s">
        <v>126</v>
      </c>
      <c r="D17" s="24"/>
      <c r="E17" s="55">
        <v>2500</v>
      </c>
      <c r="F17" s="24"/>
      <c r="G17" s="55">
        <v>2782</v>
      </c>
      <c r="H17" s="24"/>
      <c r="I17" s="55">
        <v>2500</v>
      </c>
    </row>
    <row r="18" spans="1:9" s="21" customFormat="1" ht="13.5" customHeight="1">
      <c r="A18" s="26"/>
      <c r="B18" s="26"/>
      <c r="C18" s="32" t="s">
        <v>183</v>
      </c>
      <c r="D18" s="24"/>
      <c r="E18" s="55">
        <v>450</v>
      </c>
      <c r="F18" s="24"/>
      <c r="G18" s="55">
        <v>1050</v>
      </c>
      <c r="H18" s="24"/>
      <c r="I18" s="55">
        <v>500</v>
      </c>
    </row>
    <row r="19" spans="1:9" s="21" customFormat="1" ht="13.5" customHeight="1">
      <c r="A19" s="26"/>
      <c r="B19" s="26"/>
      <c r="C19" s="32"/>
      <c r="D19" s="24"/>
      <c r="E19" s="55"/>
      <c r="F19" s="24"/>
      <c r="G19" s="55"/>
      <c r="H19" s="24"/>
      <c r="I19" s="55"/>
    </row>
    <row r="20" spans="1:9" s="21" customFormat="1" ht="7.5" customHeight="1">
      <c r="A20" s="26"/>
      <c r="B20" s="27"/>
      <c r="C20" s="27"/>
      <c r="D20" s="24"/>
      <c r="E20" s="27"/>
      <c r="F20" s="24"/>
      <c r="G20" s="27"/>
      <c r="H20" s="24"/>
      <c r="I20" s="27"/>
    </row>
    <row r="21" spans="1:9" s="21" customFormat="1" ht="13.5" customHeight="1">
      <c r="A21" s="26"/>
      <c r="B21" s="19" t="s">
        <v>46</v>
      </c>
      <c r="C21" s="26"/>
      <c r="D21" s="24"/>
      <c r="E21" s="27"/>
      <c r="F21" s="24"/>
      <c r="G21" s="27"/>
      <c r="H21" s="24"/>
      <c r="I21" s="27"/>
    </row>
    <row r="22" spans="1:9" s="21" customFormat="1" ht="13.5" customHeight="1">
      <c r="A22" s="26"/>
      <c r="B22" s="26"/>
      <c r="C22" s="32" t="s">
        <v>127</v>
      </c>
      <c r="D22" s="24"/>
      <c r="E22" s="55">
        <v>180000</v>
      </c>
      <c r="F22" s="24"/>
      <c r="G22" s="55">
        <v>180600</v>
      </c>
      <c r="H22" s="24"/>
      <c r="I22" s="55">
        <v>183000</v>
      </c>
    </row>
    <row r="23" spans="1:9" s="21" customFormat="1" ht="7.5" customHeight="1">
      <c r="A23" s="26"/>
      <c r="B23" s="26"/>
      <c r="C23" s="26"/>
      <c r="D23" s="24"/>
      <c r="E23" s="27"/>
      <c r="F23" s="24"/>
      <c r="G23" s="61"/>
      <c r="H23" s="24"/>
      <c r="I23" s="27"/>
    </row>
    <row r="24" spans="1:9" s="21" customFormat="1" ht="13.5" customHeight="1">
      <c r="A24" s="26"/>
      <c r="B24" s="19" t="s">
        <v>47</v>
      </c>
      <c r="C24" s="26"/>
      <c r="D24" s="24"/>
      <c r="E24" s="27"/>
      <c r="F24" s="24"/>
      <c r="G24" s="27"/>
      <c r="H24" s="24"/>
      <c r="I24" s="27"/>
    </row>
    <row r="25" spans="1:9" s="21" customFormat="1" ht="13.5" customHeight="1">
      <c r="A25" s="26"/>
      <c r="B25" s="26"/>
      <c r="C25" s="32" t="s">
        <v>128</v>
      </c>
      <c r="D25" s="24"/>
      <c r="E25" s="55">
        <v>200</v>
      </c>
      <c r="F25" s="24"/>
      <c r="G25" s="55">
        <v>250</v>
      </c>
      <c r="H25" s="24"/>
      <c r="I25" s="55">
        <v>200</v>
      </c>
    </row>
    <row r="26" spans="1:9" s="21" customFormat="1" ht="13.5" customHeight="1">
      <c r="A26" s="26"/>
      <c r="B26" s="26"/>
      <c r="C26" s="32" t="s">
        <v>130</v>
      </c>
      <c r="D26" s="24"/>
      <c r="E26" s="55">
        <v>7000</v>
      </c>
      <c r="F26" s="24"/>
      <c r="G26" s="55">
        <v>5500</v>
      </c>
      <c r="H26" s="24"/>
      <c r="I26" s="55">
        <v>6000</v>
      </c>
    </row>
    <row r="27" spans="1:9" s="21" customFormat="1" ht="13.5" customHeight="1">
      <c r="A27" s="26"/>
      <c r="B27" s="26"/>
      <c r="C27" s="32" t="s">
        <v>184</v>
      </c>
      <c r="D27" s="24"/>
      <c r="E27" s="55">
        <v>1000</v>
      </c>
      <c r="F27" s="24"/>
      <c r="G27" s="55">
        <v>6851</v>
      </c>
      <c r="H27" s="24"/>
      <c r="I27" s="55">
        <v>300</v>
      </c>
    </row>
    <row r="28" spans="1:9" s="21" customFormat="1" ht="13.5" customHeight="1">
      <c r="A28" s="26"/>
      <c r="B28" s="26"/>
      <c r="C28" s="32" t="s">
        <v>131</v>
      </c>
      <c r="D28" s="24"/>
      <c r="E28" s="55">
        <v>6000</v>
      </c>
      <c r="F28" s="24"/>
      <c r="G28" s="55">
        <v>6000</v>
      </c>
      <c r="H28" s="24"/>
      <c r="I28" s="55">
        <v>700</v>
      </c>
    </row>
    <row r="29" spans="1:9" s="21" customFormat="1" ht="7.5" customHeight="1">
      <c r="A29" s="26"/>
      <c r="B29" s="26"/>
      <c r="C29" s="26"/>
      <c r="D29" s="24"/>
      <c r="E29" s="27"/>
      <c r="F29" s="24"/>
      <c r="G29" s="27"/>
      <c r="H29" s="24"/>
      <c r="I29" s="27"/>
    </row>
    <row r="30" spans="1:9" s="21" customFormat="1" ht="13.5" customHeight="1">
      <c r="A30" s="26"/>
      <c r="B30" s="19" t="s">
        <v>48</v>
      </c>
      <c r="C30" s="26"/>
      <c r="D30" s="24"/>
      <c r="E30" s="27"/>
      <c r="F30" s="24"/>
      <c r="G30" s="27"/>
      <c r="H30" s="24"/>
      <c r="I30" s="27"/>
    </row>
    <row r="31" spans="1:9" s="21" customFormat="1" ht="13.5" customHeight="1">
      <c r="A31" s="26"/>
      <c r="B31" s="26"/>
      <c r="C31" s="32" t="s">
        <v>185</v>
      </c>
      <c r="D31" s="24"/>
      <c r="E31" s="55">
        <v>38000</v>
      </c>
      <c r="F31" s="24"/>
      <c r="G31" s="55">
        <v>32000</v>
      </c>
      <c r="H31" s="24"/>
      <c r="I31" s="55">
        <v>34000</v>
      </c>
    </row>
    <row r="32" spans="1:9" s="21" customFormat="1" ht="13.5" customHeight="1">
      <c r="A32" s="26"/>
      <c r="B32" s="26"/>
      <c r="C32" s="32" t="s">
        <v>186</v>
      </c>
      <c r="D32" s="24"/>
      <c r="E32" s="55"/>
      <c r="F32" s="24"/>
      <c r="G32" s="55">
        <v>0</v>
      </c>
      <c r="H32" s="24"/>
      <c r="I32" s="55"/>
    </row>
    <row r="33" spans="1:9" s="21" customFormat="1" ht="13.5" customHeight="1">
      <c r="A33" s="26"/>
      <c r="B33" s="26"/>
      <c r="C33" s="32" t="s">
        <v>187</v>
      </c>
      <c r="D33" s="24"/>
      <c r="E33" s="55">
        <v>1200</v>
      </c>
      <c r="F33" s="24"/>
      <c r="G33" s="55">
        <v>2000</v>
      </c>
      <c r="H33" s="24"/>
      <c r="I33" s="55">
        <v>1500</v>
      </c>
    </row>
    <row r="34" spans="1:9" s="21" customFormat="1" ht="13.5" customHeight="1">
      <c r="A34" s="26"/>
      <c r="B34" s="26"/>
      <c r="C34" s="32" t="s">
        <v>188</v>
      </c>
      <c r="D34" s="24"/>
      <c r="E34" s="55">
        <v>100</v>
      </c>
      <c r="F34" s="24"/>
      <c r="G34" s="55"/>
      <c r="H34" s="24"/>
      <c r="I34" s="55"/>
    </row>
    <row r="35" spans="1:9" s="21" customFormat="1" ht="13.5" customHeight="1">
      <c r="A35" s="26"/>
      <c r="B35" s="26"/>
      <c r="C35" s="32" t="s">
        <v>205</v>
      </c>
      <c r="D35" s="24"/>
      <c r="E35" s="55"/>
      <c r="F35" s="24"/>
      <c r="G35" s="55"/>
      <c r="H35" s="24"/>
      <c r="I35" s="55"/>
    </row>
    <row r="36" spans="1:9" s="21" customFormat="1" ht="7.5" customHeight="1">
      <c r="A36" s="26"/>
      <c r="B36" s="26"/>
      <c r="C36" s="26"/>
      <c r="D36" s="24"/>
      <c r="E36" s="27"/>
      <c r="F36" s="24"/>
      <c r="G36" s="27"/>
      <c r="H36" s="24"/>
      <c r="I36" s="27"/>
    </row>
    <row r="37" spans="1:9" s="21" customFormat="1" ht="13.5" customHeight="1">
      <c r="A37" s="26"/>
      <c r="B37" s="19" t="s">
        <v>51</v>
      </c>
      <c r="C37" s="26"/>
      <c r="D37" s="24"/>
      <c r="E37" s="27"/>
      <c r="F37" s="24"/>
      <c r="G37" s="27"/>
      <c r="H37" s="24"/>
      <c r="I37" s="27"/>
    </row>
    <row r="38" spans="1:9" s="21" customFormat="1" ht="13.5" customHeight="1">
      <c r="A38" s="26"/>
      <c r="B38" s="26"/>
      <c r="C38" s="32" t="s">
        <v>132</v>
      </c>
      <c r="D38" s="24"/>
      <c r="E38" s="55">
        <v>260</v>
      </c>
      <c r="F38" s="24"/>
      <c r="G38" s="55">
        <v>498</v>
      </c>
      <c r="H38" s="24"/>
      <c r="I38" s="55">
        <v>350</v>
      </c>
    </row>
    <row r="39" spans="1:9" s="21" customFormat="1" ht="13.5" customHeight="1">
      <c r="A39" s="26"/>
      <c r="B39" s="26"/>
      <c r="C39" s="32" t="s">
        <v>189</v>
      </c>
      <c r="D39" s="24"/>
      <c r="E39" s="55">
        <v>400</v>
      </c>
      <c r="F39" s="24"/>
      <c r="G39" s="55">
        <v>715</v>
      </c>
      <c r="H39" s="24"/>
      <c r="I39" s="55">
        <v>500</v>
      </c>
    </row>
    <row r="40" spans="1:9" s="21" customFormat="1" ht="12.75" customHeight="1">
      <c r="A40" s="26"/>
      <c r="B40" s="26"/>
      <c r="C40" s="32" t="s">
        <v>190</v>
      </c>
      <c r="D40" s="24"/>
      <c r="E40" s="55">
        <v>20000</v>
      </c>
      <c r="F40" s="24"/>
      <c r="G40" s="55">
        <v>20000</v>
      </c>
      <c r="H40" s="24"/>
      <c r="I40" s="55">
        <v>20000</v>
      </c>
    </row>
    <row r="41" spans="1:9" s="21" customFormat="1" ht="13.5" customHeight="1">
      <c r="A41" s="26"/>
      <c r="B41" s="26"/>
      <c r="C41" s="42" t="s">
        <v>191</v>
      </c>
      <c r="D41" s="24"/>
      <c r="E41" s="55">
        <v>300</v>
      </c>
      <c r="F41" s="24"/>
      <c r="G41" s="55">
        <v>4801</v>
      </c>
      <c r="H41" s="24"/>
      <c r="I41" s="55">
        <v>600</v>
      </c>
    </row>
    <row r="42" spans="1:9" s="21" customFormat="1" ht="13.5" customHeight="1">
      <c r="A42" s="26"/>
      <c r="B42" s="26"/>
      <c r="C42" s="32" t="s">
        <v>134</v>
      </c>
      <c r="D42" s="24"/>
      <c r="E42" s="55">
        <v>3000</v>
      </c>
      <c r="F42" s="24"/>
      <c r="G42" s="55">
        <v>3130</v>
      </c>
      <c r="H42" s="24"/>
      <c r="I42" s="55">
        <v>3000</v>
      </c>
    </row>
    <row r="43" spans="1:9" s="21" customFormat="1" ht="13.5" customHeight="1">
      <c r="A43" s="26"/>
      <c r="B43" s="26"/>
      <c r="C43" s="32" t="s">
        <v>135</v>
      </c>
      <c r="D43" s="24"/>
      <c r="E43" s="55">
        <v>500</v>
      </c>
      <c r="F43" s="24"/>
      <c r="G43" s="55"/>
      <c r="H43" s="24"/>
      <c r="I43" s="55"/>
    </row>
    <row r="44" spans="1:9" s="21" customFormat="1" ht="13.5" customHeight="1">
      <c r="A44" s="26"/>
      <c r="B44" s="26"/>
      <c r="C44" s="32" t="s">
        <v>136</v>
      </c>
      <c r="D44" s="24"/>
      <c r="E44" s="55">
        <v>300</v>
      </c>
      <c r="F44" s="24"/>
      <c r="G44" s="55">
        <v>3524</v>
      </c>
      <c r="H44" s="24"/>
      <c r="I44" s="55">
        <v>2500</v>
      </c>
    </row>
    <row r="45" spans="1:9" s="21" customFormat="1" ht="13.5" customHeight="1">
      <c r="A45" s="26"/>
      <c r="B45" s="26"/>
      <c r="C45" s="32" t="s">
        <v>137</v>
      </c>
      <c r="D45" s="24"/>
      <c r="E45" s="55">
        <v>36000</v>
      </c>
      <c r="F45" s="24"/>
      <c r="G45" s="55">
        <v>36000</v>
      </c>
      <c r="H45" s="24"/>
      <c r="I45" s="55">
        <v>35000</v>
      </c>
    </row>
    <row r="46" spans="1:9" s="21" customFormat="1" ht="13.5" customHeight="1">
      <c r="A46" s="26"/>
      <c r="B46" s="26"/>
      <c r="C46" s="42" t="s">
        <v>192</v>
      </c>
      <c r="D46" s="24"/>
      <c r="E46" s="55">
        <v>250</v>
      </c>
      <c r="F46" s="24"/>
      <c r="G46" s="55">
        <v>114</v>
      </c>
      <c r="H46" s="24"/>
      <c r="I46" s="55">
        <v>100</v>
      </c>
    </row>
    <row r="47" spans="1:9" s="21" customFormat="1" ht="13.5" customHeight="1">
      <c r="A47" s="26"/>
      <c r="B47" s="26"/>
      <c r="C47" s="42" t="s">
        <v>138</v>
      </c>
      <c r="D47" s="24"/>
      <c r="E47" s="55">
        <v>10500</v>
      </c>
      <c r="F47" s="24"/>
      <c r="G47" s="55">
        <v>11000</v>
      </c>
      <c r="H47" s="24"/>
      <c r="I47" s="55">
        <v>10250</v>
      </c>
    </row>
    <row r="48" spans="1:9" s="21" customFormat="1" ht="13.5" customHeight="1">
      <c r="A48" s="26"/>
      <c r="B48" s="26"/>
      <c r="C48" s="42" t="s">
        <v>200</v>
      </c>
      <c r="D48" s="24"/>
      <c r="E48" s="55">
        <v>2500</v>
      </c>
      <c r="F48" s="24"/>
      <c r="G48" s="55"/>
      <c r="H48" s="24"/>
      <c r="I48" s="55"/>
    </row>
    <row r="49" spans="1:9" s="21" customFormat="1" ht="13.5" customHeight="1">
      <c r="A49" s="26"/>
      <c r="B49" s="26"/>
      <c r="C49" s="42" t="s">
        <v>129</v>
      </c>
      <c r="D49" s="24"/>
      <c r="E49" s="55">
        <v>2688</v>
      </c>
      <c r="F49" s="24"/>
      <c r="G49" s="55">
        <v>2688</v>
      </c>
      <c r="H49" s="24"/>
      <c r="I49" s="55">
        <v>2688</v>
      </c>
    </row>
    <row r="50" spans="1:9" s="21" customFormat="1" ht="13.5" customHeight="1">
      <c r="A50" s="26"/>
      <c r="B50" s="26"/>
      <c r="C50" s="42" t="s">
        <v>206</v>
      </c>
      <c r="D50" s="24"/>
      <c r="E50" s="55"/>
      <c r="F50" s="24"/>
      <c r="G50" s="55">
        <v>201</v>
      </c>
      <c r="H50" s="24"/>
      <c r="I50" s="55">
        <v>200</v>
      </c>
    </row>
    <row r="51" spans="1:9" s="21" customFormat="1" ht="15" customHeight="1">
      <c r="A51" s="26"/>
      <c r="B51" s="26"/>
      <c r="C51" s="26"/>
      <c r="D51" s="24"/>
      <c r="E51" s="27"/>
      <c r="F51" s="24"/>
      <c r="G51" s="27"/>
      <c r="H51" s="24"/>
      <c r="I51" s="27"/>
    </row>
    <row r="52" spans="1:9" s="21" customFormat="1" ht="13.5" customHeight="1">
      <c r="A52" s="26"/>
      <c r="B52" s="19" t="s">
        <v>49</v>
      </c>
      <c r="C52" s="26"/>
      <c r="D52" s="24"/>
      <c r="E52" s="27"/>
      <c r="F52" s="24"/>
      <c r="G52" s="27"/>
      <c r="H52" s="24"/>
      <c r="I52" s="27"/>
    </row>
    <row r="53" spans="1:9" s="21" customFormat="1" ht="13.5" customHeight="1">
      <c r="A53" s="26"/>
      <c r="B53" s="26"/>
      <c r="C53" s="59" t="s">
        <v>50</v>
      </c>
      <c r="D53" s="23"/>
      <c r="E53" s="55">
        <v>250</v>
      </c>
      <c r="F53" s="23"/>
      <c r="G53" s="55">
        <v>50</v>
      </c>
      <c r="H53" s="24"/>
      <c r="I53" s="55">
        <v>250</v>
      </c>
    </row>
    <row r="54" spans="1:9" s="21" customFormat="1" ht="6.75" customHeight="1">
      <c r="A54" s="26"/>
      <c r="B54" s="26"/>
      <c r="C54" s="26"/>
      <c r="D54" s="24"/>
      <c r="E54" s="27"/>
      <c r="F54" s="24"/>
      <c r="G54" s="27"/>
      <c r="H54" s="24"/>
      <c r="I54" s="27"/>
    </row>
    <row r="55" spans="1:9" s="21" customFormat="1" ht="12.75" customHeight="1">
      <c r="A55" s="26"/>
      <c r="B55" s="19" t="s">
        <v>139</v>
      </c>
      <c r="C55" s="26"/>
      <c r="D55" s="24"/>
      <c r="E55" s="27"/>
      <c r="F55" s="24"/>
      <c r="G55" s="27"/>
      <c r="H55" s="24"/>
      <c r="I55" s="27"/>
    </row>
    <row r="56" spans="1:9" s="21" customFormat="1" ht="13.5" customHeight="1">
      <c r="A56" s="26"/>
      <c r="B56" s="26"/>
      <c r="C56" s="42" t="s">
        <v>140</v>
      </c>
      <c r="D56" s="24"/>
      <c r="E56" s="55">
        <v>1500</v>
      </c>
      <c r="F56" s="24"/>
      <c r="G56" s="55">
        <v>1788</v>
      </c>
      <c r="H56" s="24"/>
      <c r="I56" s="55">
        <v>1500</v>
      </c>
    </row>
    <row r="57" spans="1:9" s="21" customFormat="1" ht="15.75" customHeight="1">
      <c r="A57" s="26"/>
      <c r="B57" s="26"/>
      <c r="C57" s="42" t="s">
        <v>141</v>
      </c>
      <c r="D57" s="24"/>
      <c r="E57" s="55">
        <v>61000</v>
      </c>
      <c r="F57" s="24"/>
      <c r="G57" s="55"/>
      <c r="H57" s="24"/>
      <c r="I57" s="55">
        <v>61000</v>
      </c>
    </row>
    <row r="58" spans="1:9" s="21" customFormat="1" ht="15.75" customHeight="1">
      <c r="A58" s="26"/>
      <c r="B58" s="26"/>
      <c r="C58" s="42" t="s">
        <v>142</v>
      </c>
      <c r="D58" s="24"/>
      <c r="E58" s="55">
        <v>200</v>
      </c>
      <c r="F58" s="24"/>
      <c r="G58" s="55">
        <v>1187</v>
      </c>
      <c r="H58" s="24"/>
      <c r="I58" s="55">
        <v>1550</v>
      </c>
    </row>
    <row r="59" spans="1:9" s="21" customFormat="1" ht="15.75" customHeight="1">
      <c r="A59" s="26"/>
      <c r="B59" s="26"/>
      <c r="C59" s="42" t="s">
        <v>143</v>
      </c>
      <c r="D59" s="24"/>
      <c r="E59" s="55">
        <v>5500</v>
      </c>
      <c r="F59" s="24"/>
      <c r="G59" s="55">
        <v>5500</v>
      </c>
      <c r="H59" s="24"/>
      <c r="I59" s="55">
        <v>50000</v>
      </c>
    </row>
    <row r="60" spans="1:10" s="21" customFormat="1" ht="7.5" customHeight="1">
      <c r="A60" s="26"/>
      <c r="B60" s="26"/>
      <c r="C60" s="33"/>
      <c r="D60" s="24"/>
      <c r="E60" s="34"/>
      <c r="F60" s="34"/>
      <c r="G60" s="34"/>
      <c r="H60" s="34"/>
      <c r="I60" s="34"/>
      <c r="J60" s="35"/>
    </row>
    <row r="61" spans="1:10" s="21" customFormat="1" ht="13.5" customHeight="1">
      <c r="A61" s="26"/>
      <c r="B61" s="26"/>
      <c r="C61" s="20" t="s">
        <v>52</v>
      </c>
      <c r="D61" s="23" t="s">
        <v>66</v>
      </c>
      <c r="E61" s="56">
        <f>SUM(E10:E59)</f>
        <v>899798</v>
      </c>
      <c r="F61" s="24" t="s">
        <v>66</v>
      </c>
      <c r="G61" s="56">
        <f>SUM(G10:G59)</f>
        <v>849604</v>
      </c>
      <c r="H61" s="24" t="s">
        <v>66</v>
      </c>
      <c r="I61" s="56">
        <f>SUM(I10:I60)</f>
        <v>942288</v>
      </c>
      <c r="J61" s="35"/>
    </row>
    <row r="62" spans="1:10" s="21" customFormat="1" ht="13.5" customHeight="1">
      <c r="A62" s="26"/>
      <c r="B62" s="26"/>
      <c r="C62" s="20"/>
      <c r="D62" s="23"/>
      <c r="E62" s="34"/>
      <c r="F62" s="24"/>
      <c r="G62" s="34"/>
      <c r="H62" s="24"/>
      <c r="I62" s="34"/>
      <c r="J62" s="35"/>
    </row>
    <row r="63" spans="1:10" s="21" customFormat="1" ht="30" customHeight="1">
      <c r="A63" s="26"/>
      <c r="B63" s="48" t="s">
        <v>67</v>
      </c>
      <c r="C63" s="230" t="s">
        <v>68</v>
      </c>
      <c r="D63" s="230"/>
      <c r="E63" s="230"/>
      <c r="F63" s="230"/>
      <c r="G63" s="230"/>
      <c r="H63" s="230"/>
      <c r="I63" s="230"/>
      <c r="J63" s="35"/>
    </row>
    <row r="64" spans="1:10" s="21" customFormat="1" ht="18" customHeight="1">
      <c r="A64" s="51" t="s">
        <v>53</v>
      </c>
      <c r="B64" s="26"/>
      <c r="C64" s="26"/>
      <c r="D64" s="24"/>
      <c r="E64" s="27"/>
      <c r="F64" s="24"/>
      <c r="G64" s="27"/>
      <c r="H64" s="24"/>
      <c r="I64" s="27"/>
      <c r="J64" s="35"/>
    </row>
    <row r="65" spans="1:10" s="21" customFormat="1" ht="7.5" customHeight="1">
      <c r="A65" s="36"/>
      <c r="B65" s="26"/>
      <c r="C65" s="26"/>
      <c r="D65" s="24"/>
      <c r="E65" s="27"/>
      <c r="F65" s="24"/>
      <c r="G65" s="27"/>
      <c r="H65" s="24"/>
      <c r="I65" s="27"/>
      <c r="J65" s="35"/>
    </row>
    <row r="66" spans="1:10" s="21" customFormat="1" ht="13.5" customHeight="1">
      <c r="A66" s="26"/>
      <c r="B66" s="19"/>
      <c r="C66" s="26"/>
      <c r="D66" s="24"/>
      <c r="E66" s="27"/>
      <c r="F66" s="24"/>
      <c r="G66" s="27"/>
      <c r="H66" s="24"/>
      <c r="I66" s="27"/>
      <c r="J66" s="35"/>
    </row>
    <row r="67" spans="1:9" s="21" customFormat="1" ht="13.5" customHeight="1">
      <c r="A67" s="26"/>
      <c r="B67" s="26"/>
      <c r="C67" s="32" t="s">
        <v>144</v>
      </c>
      <c r="D67" s="23" t="s">
        <v>66</v>
      </c>
      <c r="E67" s="55">
        <v>135000</v>
      </c>
      <c r="F67" s="23" t="s">
        <v>66</v>
      </c>
      <c r="G67" s="55">
        <v>144585</v>
      </c>
      <c r="H67" s="23" t="s">
        <v>66</v>
      </c>
      <c r="I67" s="55">
        <v>145000</v>
      </c>
    </row>
    <row r="68" spans="1:9" s="21" customFormat="1" ht="13.5" customHeight="1">
      <c r="A68" s="26"/>
      <c r="B68" s="26"/>
      <c r="C68" s="32" t="s">
        <v>145</v>
      </c>
      <c r="D68" s="24"/>
      <c r="E68" s="55">
        <v>31700</v>
      </c>
      <c r="F68" s="24"/>
      <c r="G68" s="55">
        <v>21000</v>
      </c>
      <c r="H68" s="24"/>
      <c r="I68" s="55">
        <v>5000</v>
      </c>
    </row>
    <row r="69" spans="1:9" s="21" customFormat="1" ht="13.5" customHeight="1">
      <c r="A69" s="26"/>
      <c r="B69" s="26"/>
      <c r="C69" s="20"/>
      <c r="D69" s="23" t="s">
        <v>66</v>
      </c>
      <c r="E69" s="56">
        <f>SUM(E67:E68)</f>
        <v>166700</v>
      </c>
      <c r="F69" s="23" t="s">
        <v>66</v>
      </c>
      <c r="G69" s="56">
        <f>SUM(G67:G68)</f>
        <v>165585</v>
      </c>
      <c r="H69" s="23" t="s">
        <v>66</v>
      </c>
      <c r="I69" s="56">
        <f>SUM(I67:I68)</f>
        <v>150000</v>
      </c>
    </row>
    <row r="70" spans="1:9" s="21" customFormat="1" ht="7.5" customHeight="1">
      <c r="A70" s="26"/>
      <c r="B70" s="26"/>
      <c r="C70" s="26"/>
      <c r="D70" s="24"/>
      <c r="E70" s="27"/>
      <c r="F70" s="24"/>
      <c r="G70" s="27"/>
      <c r="H70" s="24"/>
      <c r="I70" s="27"/>
    </row>
    <row r="71" spans="1:9" s="21" customFormat="1" ht="13.5" customHeight="1">
      <c r="A71" s="26"/>
      <c r="B71" s="26"/>
      <c r="C71" s="19" t="s">
        <v>148</v>
      </c>
      <c r="D71" s="24"/>
      <c r="E71" s="27"/>
      <c r="F71" s="24"/>
      <c r="G71" s="27"/>
      <c r="H71" s="24"/>
      <c r="I71" s="27"/>
    </row>
    <row r="72" spans="1:9" s="21" customFormat="1" ht="13.5" customHeight="1">
      <c r="A72" s="26"/>
      <c r="B72" s="26"/>
      <c r="C72" s="32" t="s">
        <v>146</v>
      </c>
      <c r="D72" s="24" t="s">
        <v>66</v>
      </c>
      <c r="E72" s="55">
        <v>22000</v>
      </c>
      <c r="F72" s="24" t="s">
        <v>66</v>
      </c>
      <c r="G72" s="55">
        <v>20000</v>
      </c>
      <c r="H72" s="24" t="s">
        <v>66</v>
      </c>
      <c r="I72" s="55">
        <v>18000</v>
      </c>
    </row>
    <row r="73" spans="1:9" s="21" customFormat="1" ht="13.5" customHeight="1">
      <c r="A73" s="26"/>
      <c r="B73" s="26"/>
      <c r="C73" s="32" t="s">
        <v>147</v>
      </c>
      <c r="D73" s="24"/>
      <c r="E73" s="55">
        <v>50574</v>
      </c>
      <c r="F73" s="24"/>
      <c r="G73" s="55">
        <v>44085</v>
      </c>
      <c r="H73" s="24"/>
      <c r="I73" s="55">
        <v>43600</v>
      </c>
    </row>
    <row r="74" spans="1:9" s="21" customFormat="1" ht="13.5" customHeight="1">
      <c r="A74" s="26"/>
      <c r="B74" s="26"/>
      <c r="C74" s="32" t="s">
        <v>153</v>
      </c>
      <c r="D74" s="24"/>
      <c r="E74" s="55">
        <v>10</v>
      </c>
      <c r="F74" s="24"/>
      <c r="G74" s="55">
        <v>35</v>
      </c>
      <c r="H74" s="24"/>
      <c r="I74" s="55">
        <v>150</v>
      </c>
    </row>
    <row r="75" spans="1:9" s="21" customFormat="1" ht="13.5" customHeight="1">
      <c r="A75" s="26"/>
      <c r="B75" s="26"/>
      <c r="C75" s="32" t="s">
        <v>193</v>
      </c>
      <c r="D75" s="24"/>
      <c r="E75" s="55"/>
      <c r="F75" s="24"/>
      <c r="G75" s="55">
        <v>250</v>
      </c>
      <c r="H75" s="24"/>
      <c r="I75" s="55">
        <v>1200</v>
      </c>
    </row>
    <row r="76" spans="1:9" s="21" customFormat="1" ht="13.5" customHeight="1">
      <c r="A76" s="26"/>
      <c r="B76" s="26"/>
      <c r="C76" s="32" t="s">
        <v>154</v>
      </c>
      <c r="D76" s="24"/>
      <c r="E76" s="55">
        <v>300</v>
      </c>
      <c r="F76" s="24"/>
      <c r="G76" s="55">
        <v>300</v>
      </c>
      <c r="H76" s="24"/>
      <c r="I76" s="55">
        <v>300</v>
      </c>
    </row>
    <row r="77" spans="1:9" s="21" customFormat="1" ht="12.75" customHeight="1">
      <c r="A77" s="26"/>
      <c r="B77" s="26"/>
      <c r="C77" s="32" t="s">
        <v>155</v>
      </c>
      <c r="D77" s="23"/>
      <c r="E77" s="56"/>
      <c r="F77" s="23"/>
      <c r="G77" s="56">
        <v>470</v>
      </c>
      <c r="H77" s="23" t="s">
        <v>66</v>
      </c>
      <c r="I77" s="56">
        <v>500</v>
      </c>
    </row>
    <row r="78" spans="1:9" s="21" customFormat="1" ht="12.75" customHeight="1">
      <c r="A78" s="26"/>
      <c r="B78" s="26"/>
      <c r="C78" s="32" t="s">
        <v>194</v>
      </c>
      <c r="D78" s="23"/>
      <c r="E78" s="56"/>
      <c r="F78" s="23"/>
      <c r="G78" s="56">
        <v>180</v>
      </c>
      <c r="H78" s="23"/>
      <c r="I78" s="56">
        <v>1000</v>
      </c>
    </row>
    <row r="79" spans="1:9" s="21" customFormat="1" ht="12" customHeight="1">
      <c r="A79" s="26"/>
      <c r="B79" s="26"/>
      <c r="C79" s="32" t="s">
        <v>150</v>
      </c>
      <c r="D79" s="25"/>
      <c r="E79" s="55">
        <v>2000000</v>
      </c>
      <c r="F79" s="25"/>
      <c r="G79" s="55">
        <v>800</v>
      </c>
      <c r="H79" s="25"/>
      <c r="I79" s="55">
        <v>2000000</v>
      </c>
    </row>
    <row r="80" spans="1:9" s="21" customFormat="1" ht="13.5" customHeight="1">
      <c r="A80" s="26"/>
      <c r="B80" s="26"/>
      <c r="C80" s="32" t="s">
        <v>149</v>
      </c>
      <c r="D80" s="25"/>
      <c r="E80" s="55">
        <v>5518000</v>
      </c>
      <c r="F80" s="25"/>
      <c r="G80" s="55"/>
      <c r="H80" s="25"/>
      <c r="I80" s="55">
        <v>12000000</v>
      </c>
    </row>
    <row r="81" spans="1:9" s="21" customFormat="1" ht="13.5" customHeight="1">
      <c r="A81" s="26"/>
      <c r="B81" s="26"/>
      <c r="C81" s="32" t="s">
        <v>152</v>
      </c>
      <c r="D81" s="24" t="s">
        <v>66</v>
      </c>
      <c r="E81" s="55">
        <v>2150</v>
      </c>
      <c r="F81" s="24" t="s">
        <v>66</v>
      </c>
      <c r="G81" s="55">
        <v>2150</v>
      </c>
      <c r="H81" s="24" t="s">
        <v>66</v>
      </c>
      <c r="I81" s="55">
        <v>2500</v>
      </c>
    </row>
    <row r="82" spans="1:9" s="21" customFormat="1" ht="13.5" customHeight="1">
      <c r="A82" s="26"/>
      <c r="B82" s="26"/>
      <c r="C82" s="32" t="s">
        <v>196</v>
      </c>
      <c r="D82" s="24"/>
      <c r="E82" s="55"/>
      <c r="F82" s="24"/>
      <c r="G82" s="55"/>
      <c r="H82" s="24"/>
      <c r="I82" s="55">
        <v>3632.09</v>
      </c>
    </row>
    <row r="83" spans="1:9" s="21" customFormat="1" ht="13.5" customHeight="1">
      <c r="A83" s="26"/>
      <c r="B83" s="26"/>
      <c r="C83" s="32" t="s">
        <v>151</v>
      </c>
      <c r="D83" s="24"/>
      <c r="E83" s="55">
        <v>1300</v>
      </c>
      <c r="F83" s="24"/>
      <c r="G83" s="55">
        <v>1300</v>
      </c>
      <c r="H83" s="24"/>
      <c r="I83" s="55">
        <v>6000</v>
      </c>
    </row>
    <row r="84" spans="1:9" s="21" customFormat="1" ht="13.5" customHeight="1">
      <c r="A84" s="26"/>
      <c r="B84" s="26"/>
      <c r="C84" s="32" t="s">
        <v>197</v>
      </c>
      <c r="D84" s="23" t="s">
        <v>66</v>
      </c>
      <c r="E84" s="56">
        <v>11525</v>
      </c>
      <c r="F84" s="23" t="s">
        <v>66</v>
      </c>
      <c r="G84" s="56">
        <v>6500</v>
      </c>
      <c r="H84" s="23" t="s">
        <v>66</v>
      </c>
      <c r="I84" s="56">
        <v>8000</v>
      </c>
    </row>
    <row r="85" spans="1:9" s="21" customFormat="1" ht="13.5" customHeight="1">
      <c r="A85" s="26"/>
      <c r="B85" s="26"/>
      <c r="C85" s="32" t="s">
        <v>198</v>
      </c>
      <c r="D85" s="24"/>
      <c r="E85" s="55">
        <v>19323</v>
      </c>
      <c r="F85" s="24"/>
      <c r="G85" s="55">
        <v>1582</v>
      </c>
      <c r="H85" s="24"/>
      <c r="I85" s="55">
        <v>22000</v>
      </c>
    </row>
    <row r="86" spans="1:9" s="21" customFormat="1" ht="13.5" customHeight="1">
      <c r="A86" s="26"/>
      <c r="B86" s="26"/>
      <c r="C86" s="32" t="s">
        <v>195</v>
      </c>
      <c r="D86" s="24"/>
      <c r="E86" s="55">
        <v>5000</v>
      </c>
      <c r="F86" s="24"/>
      <c r="G86" s="55"/>
      <c r="H86" s="24"/>
      <c r="I86" s="55">
        <v>5000</v>
      </c>
    </row>
    <row r="87" spans="1:9" s="21" customFormat="1" ht="13.5" customHeight="1">
      <c r="A87" s="26"/>
      <c r="B87" s="26"/>
      <c r="C87" s="32" t="s">
        <v>199</v>
      </c>
      <c r="D87" s="24"/>
      <c r="E87" s="55">
        <v>10000</v>
      </c>
      <c r="F87" s="24"/>
      <c r="G87" s="55">
        <v>13216</v>
      </c>
      <c r="H87" s="24"/>
      <c r="I87" s="55">
        <v>10000</v>
      </c>
    </row>
    <row r="88" spans="1:9" s="21" customFormat="1" ht="13.5" customHeight="1">
      <c r="A88" s="26"/>
      <c r="B88" s="26"/>
      <c r="C88" s="32" t="s">
        <v>201</v>
      </c>
      <c r="D88" s="24"/>
      <c r="E88" s="55">
        <v>19000</v>
      </c>
      <c r="F88" s="24"/>
      <c r="G88" s="55">
        <v>18598</v>
      </c>
      <c r="H88" s="24"/>
      <c r="I88" s="55"/>
    </row>
    <row r="89" spans="1:9" s="21" customFormat="1" ht="13.5" customHeight="1">
      <c r="A89" s="26"/>
      <c r="B89" s="26"/>
      <c r="C89" s="32" t="s">
        <v>203</v>
      </c>
      <c r="D89" s="24"/>
      <c r="E89" s="55">
        <v>13000</v>
      </c>
      <c r="F89" s="24"/>
      <c r="G89" s="55"/>
      <c r="H89" s="24"/>
      <c r="I89" s="55"/>
    </row>
    <row r="90" spans="1:9" s="21" customFormat="1" ht="13.5" customHeight="1">
      <c r="A90" s="26"/>
      <c r="B90" s="26"/>
      <c r="C90" s="32" t="s">
        <v>202</v>
      </c>
      <c r="D90" s="24">
        <v>5000</v>
      </c>
      <c r="E90" s="55">
        <v>5000</v>
      </c>
      <c r="F90" s="24"/>
      <c r="G90" s="55"/>
      <c r="H90" s="24"/>
      <c r="I90" s="55"/>
    </row>
    <row r="91" spans="1:9" s="21" customFormat="1" ht="13.5" customHeight="1">
      <c r="A91" s="26"/>
      <c r="B91" s="26"/>
      <c r="C91" s="20"/>
      <c r="D91" s="23" t="s">
        <v>66</v>
      </c>
      <c r="E91" s="56">
        <f>SUM(E72:E90)</f>
        <v>7677182</v>
      </c>
      <c r="F91" s="23" t="s">
        <v>66</v>
      </c>
      <c r="G91" s="56">
        <f>SUM(G72:G88)</f>
        <v>109466</v>
      </c>
      <c r="H91" s="23" t="s">
        <v>66</v>
      </c>
      <c r="I91" s="56">
        <f>SUM(I72:I90)</f>
        <v>14121882.09</v>
      </c>
    </row>
    <row r="92" spans="1:9" s="21" customFormat="1" ht="7.5" customHeight="1">
      <c r="A92" s="26"/>
      <c r="B92" s="26"/>
      <c r="C92" s="26"/>
      <c r="D92" s="24"/>
      <c r="E92" s="27"/>
      <c r="F92" s="24"/>
      <c r="G92" s="27"/>
      <c r="H92" s="24"/>
      <c r="I92" s="27"/>
    </row>
    <row r="93" spans="1:9" s="21" customFormat="1" ht="7.5" customHeight="1">
      <c r="A93" s="26"/>
      <c r="B93" s="26"/>
      <c r="C93" s="26"/>
      <c r="D93" s="24"/>
      <c r="E93" s="27"/>
      <c r="F93" s="24"/>
      <c r="G93" s="27"/>
      <c r="H93" s="24"/>
      <c r="I93" s="27"/>
    </row>
    <row r="94" spans="1:9" s="21" customFormat="1" ht="7.5" customHeight="1">
      <c r="A94" s="26"/>
      <c r="B94" s="26"/>
      <c r="C94" s="33"/>
      <c r="D94" s="23"/>
      <c r="E94" s="34"/>
      <c r="F94" s="23"/>
      <c r="G94" s="34"/>
      <c r="H94" s="23"/>
      <c r="I94" s="34"/>
    </row>
    <row r="95" spans="1:9" s="21" customFormat="1" ht="13.5" customHeight="1">
      <c r="A95" s="26"/>
      <c r="B95" s="26"/>
      <c r="C95" s="20" t="s">
        <v>54</v>
      </c>
      <c r="D95" s="23" t="s">
        <v>66</v>
      </c>
      <c r="E95" s="56">
        <f>SUM(E69+E91)</f>
        <v>7843882</v>
      </c>
      <c r="F95" s="23" t="s">
        <v>66</v>
      </c>
      <c r="G95" s="56">
        <f>G69+G91</f>
        <v>275051</v>
      </c>
      <c r="H95" s="23" t="s">
        <v>66</v>
      </c>
      <c r="I95" s="56">
        <f>I69+I91</f>
        <v>14271882.09</v>
      </c>
    </row>
    <row r="96" spans="1:9" s="21" customFormat="1" ht="13.5" customHeight="1">
      <c r="A96" s="26"/>
      <c r="B96" s="33"/>
      <c r="C96" s="20"/>
      <c r="D96" s="23"/>
      <c r="E96" s="34"/>
      <c r="F96" s="23"/>
      <c r="G96" s="34"/>
      <c r="H96" s="23"/>
      <c r="I96" s="34"/>
    </row>
    <row r="97" spans="1:9" s="21" customFormat="1" ht="30" customHeight="1">
      <c r="A97" s="26"/>
      <c r="B97" s="48" t="s">
        <v>67</v>
      </c>
      <c r="C97" s="230" t="s">
        <v>68</v>
      </c>
      <c r="D97" s="230"/>
      <c r="E97" s="230"/>
      <c r="F97" s="230"/>
      <c r="G97" s="230"/>
      <c r="H97" s="230"/>
      <c r="I97" s="230"/>
    </row>
    <row r="98" spans="1:9" s="21" customFormat="1" ht="7.5" customHeight="1">
      <c r="A98" s="26"/>
      <c r="B98" s="26"/>
      <c r="C98" s="26"/>
      <c r="D98" s="24"/>
      <c r="E98" s="27"/>
      <c r="F98" s="24"/>
      <c r="G98" s="27"/>
      <c r="H98" s="24"/>
      <c r="I98" s="27"/>
    </row>
    <row r="99" spans="1:9" s="21" customFormat="1" ht="7.5" customHeight="1">
      <c r="A99" s="26"/>
      <c r="B99" s="26"/>
      <c r="C99" s="26"/>
      <c r="D99" s="23"/>
      <c r="E99" s="26"/>
      <c r="F99" s="23"/>
      <c r="G99" s="26"/>
      <c r="H99" s="23"/>
      <c r="I99" s="26"/>
    </row>
    <row r="100" spans="1:9" s="21" customFormat="1" ht="13.5" customHeight="1">
      <c r="A100" s="46" t="s">
        <v>60</v>
      </c>
      <c r="B100" s="26"/>
      <c r="C100" s="26"/>
      <c r="D100" s="23"/>
      <c r="E100" s="26"/>
      <c r="F100" s="23"/>
      <c r="G100" s="26"/>
      <c r="H100" s="23"/>
      <c r="I100" s="26"/>
    </row>
    <row r="101" spans="1:9" s="21" customFormat="1" ht="13.5" customHeight="1">
      <c r="A101" s="19"/>
      <c r="B101" s="26"/>
      <c r="C101" s="26"/>
      <c r="D101" s="23"/>
      <c r="E101" s="26"/>
      <c r="F101" s="23"/>
      <c r="G101" s="26"/>
      <c r="H101" s="23"/>
      <c r="I101" s="26"/>
    </row>
    <row r="102" spans="1:9" s="21" customFormat="1" ht="13.5" customHeight="1">
      <c r="A102" s="26"/>
      <c r="B102" s="26"/>
      <c r="C102" s="32" t="s">
        <v>204</v>
      </c>
      <c r="D102" s="24" t="s">
        <v>66</v>
      </c>
      <c r="E102" s="55">
        <v>468850</v>
      </c>
      <c r="F102" s="24" t="s">
        <v>66</v>
      </c>
      <c r="G102" s="55">
        <v>446515</v>
      </c>
      <c r="H102" s="24" t="s">
        <v>66</v>
      </c>
      <c r="I102" s="55">
        <v>703610</v>
      </c>
    </row>
    <row r="103" spans="1:9" s="21" customFormat="1" ht="13.5" customHeight="1">
      <c r="A103" s="26"/>
      <c r="B103" s="26"/>
      <c r="C103" s="32" t="s">
        <v>177</v>
      </c>
      <c r="D103" s="24"/>
      <c r="E103" s="55">
        <v>183000</v>
      </c>
      <c r="F103" s="24"/>
      <c r="G103" s="55">
        <v>183000</v>
      </c>
      <c r="H103" s="24"/>
      <c r="I103" s="55">
        <v>183500</v>
      </c>
    </row>
    <row r="104" spans="1:9" s="21" customFormat="1" ht="13.5" customHeight="1">
      <c r="A104" s="26"/>
      <c r="B104" s="26"/>
      <c r="C104" s="32" t="s">
        <v>178</v>
      </c>
      <c r="D104" s="24"/>
      <c r="E104" s="55">
        <v>630000</v>
      </c>
      <c r="F104" s="24"/>
      <c r="G104" s="55">
        <v>694916</v>
      </c>
      <c r="H104" s="24"/>
      <c r="I104" s="55">
        <v>703100</v>
      </c>
    </row>
    <row r="105" spans="1:9" s="21" customFormat="1" ht="13.5" customHeight="1">
      <c r="A105" s="26"/>
      <c r="B105" s="26"/>
      <c r="C105" s="32" t="s">
        <v>156</v>
      </c>
      <c r="D105" s="24"/>
      <c r="E105" s="55">
        <v>125000</v>
      </c>
      <c r="F105" s="24"/>
      <c r="G105" s="55">
        <v>127000</v>
      </c>
      <c r="H105" s="24"/>
      <c r="I105" s="55">
        <v>127000</v>
      </c>
    </row>
    <row r="106" spans="1:9" s="21" customFormat="1" ht="13.5" customHeight="1">
      <c r="A106" s="26"/>
      <c r="B106" s="26"/>
      <c r="C106" s="20"/>
      <c r="D106" s="24" t="s">
        <v>66</v>
      </c>
      <c r="E106" s="56">
        <f>SUM(E102:E105)</f>
        <v>1406850</v>
      </c>
      <c r="F106" s="24" t="s">
        <v>66</v>
      </c>
      <c r="G106" s="56">
        <f>SUM(G102:G105)</f>
        <v>1451431</v>
      </c>
      <c r="H106" s="24" t="s">
        <v>66</v>
      </c>
      <c r="I106" s="56">
        <f>SUM(I102:I105)</f>
        <v>1717210</v>
      </c>
    </row>
    <row r="107" spans="1:9" s="21" customFormat="1" ht="7.5" customHeight="1">
      <c r="A107" s="26"/>
      <c r="B107" s="26"/>
      <c r="C107" s="23"/>
      <c r="D107" s="24"/>
      <c r="E107" s="27"/>
      <c r="F107" s="24"/>
      <c r="G107" s="27"/>
      <c r="H107" s="24"/>
      <c r="I107" s="27"/>
    </row>
    <row r="108" spans="1:9" s="37" customFormat="1" ht="7.5" customHeight="1">
      <c r="A108" s="33"/>
      <c r="B108" s="33"/>
      <c r="C108" s="38"/>
      <c r="D108" s="34"/>
      <c r="E108" s="34"/>
      <c r="F108" s="34"/>
      <c r="G108" s="34"/>
      <c r="H108" s="34"/>
      <c r="I108" s="34"/>
    </row>
    <row r="109" spans="1:9" s="21" customFormat="1" ht="13.5" customHeight="1">
      <c r="A109" s="26"/>
      <c r="B109" s="26"/>
      <c r="C109" s="20" t="s">
        <v>39</v>
      </c>
      <c r="D109" s="24" t="s">
        <v>66</v>
      </c>
      <c r="E109" s="56">
        <f>SUM(E106)</f>
        <v>1406850</v>
      </c>
      <c r="F109" s="24" t="s">
        <v>66</v>
      </c>
      <c r="G109" s="56">
        <f>G106</f>
        <v>1451431</v>
      </c>
      <c r="H109" s="24" t="s">
        <v>66</v>
      </c>
      <c r="I109" s="56">
        <f>I106</f>
        <v>1717210</v>
      </c>
    </row>
    <row r="110" spans="1:9" s="21" customFormat="1" ht="13.5" customHeight="1">
      <c r="A110" s="26"/>
      <c r="B110" s="26"/>
      <c r="C110" s="20"/>
      <c r="D110" s="24"/>
      <c r="E110" s="34"/>
      <c r="F110" s="24"/>
      <c r="G110" s="34"/>
      <c r="H110" s="24"/>
      <c r="I110" s="34"/>
    </row>
    <row r="111" spans="1:9" s="21" customFormat="1" ht="30.75" customHeight="1">
      <c r="A111" s="19"/>
      <c r="B111" s="48" t="s">
        <v>67</v>
      </c>
      <c r="C111" s="230" t="s">
        <v>68</v>
      </c>
      <c r="D111" s="230"/>
      <c r="E111" s="230"/>
      <c r="F111" s="230"/>
      <c r="G111" s="230"/>
      <c r="H111" s="230"/>
      <c r="I111" s="230"/>
    </row>
    <row r="112" spans="1:9" s="22" customFormat="1" ht="7.5" customHeight="1">
      <c r="A112" s="26"/>
      <c r="B112" s="26"/>
      <c r="C112" s="20"/>
      <c r="D112" s="24"/>
      <c r="E112" s="34"/>
      <c r="F112" s="24"/>
      <c r="G112" s="34"/>
      <c r="H112" s="24"/>
      <c r="I112" s="34"/>
    </row>
    <row r="113" spans="1:9" s="22" customFormat="1" ht="13.5" customHeight="1">
      <c r="A113" s="35"/>
      <c r="B113" s="39"/>
      <c r="C113" s="52"/>
      <c r="D113" s="41"/>
      <c r="E113" s="41"/>
      <c r="F113" s="41"/>
      <c r="G113" s="41"/>
      <c r="H113" s="41"/>
      <c r="I113" s="41"/>
    </row>
    <row r="114" spans="1:9" s="22" customFormat="1" ht="13.5" customHeight="1" thickBot="1">
      <c r="A114" s="26"/>
      <c r="B114" s="26"/>
      <c r="C114" s="20" t="s">
        <v>13</v>
      </c>
      <c r="D114" s="24" t="s">
        <v>66</v>
      </c>
      <c r="E114" s="57">
        <f>E61+E95+E109</f>
        <v>10150530</v>
      </c>
      <c r="F114" s="24" t="s">
        <v>66</v>
      </c>
      <c r="G114" s="57">
        <f>G61+G95+G109</f>
        <v>2576086</v>
      </c>
      <c r="H114" s="24" t="s">
        <v>66</v>
      </c>
      <c r="I114" s="57">
        <f>I61+I95+I109</f>
        <v>16931380.09</v>
      </c>
    </row>
    <row r="115" spans="1:9" s="22" customFormat="1" ht="13.5" customHeight="1" thickTop="1">
      <c r="A115" s="26"/>
      <c r="B115" s="26"/>
      <c r="C115" s="20"/>
      <c r="D115" s="24"/>
      <c r="E115" s="34"/>
      <c r="F115" s="24"/>
      <c r="G115" s="34"/>
      <c r="H115" s="24"/>
      <c r="I115" s="34"/>
    </row>
    <row r="116" spans="1:9" s="22" customFormat="1" ht="30.75" customHeight="1">
      <c r="A116" s="35"/>
      <c r="B116" s="48" t="s">
        <v>67</v>
      </c>
      <c r="C116" s="230" t="s">
        <v>68</v>
      </c>
      <c r="D116" s="230"/>
      <c r="E116" s="230"/>
      <c r="F116" s="230"/>
      <c r="G116" s="230"/>
      <c r="H116" s="230"/>
      <c r="I116" s="230"/>
    </row>
    <row r="117" spans="1:9" ht="15">
      <c r="A117" s="8"/>
      <c r="B117" s="8"/>
      <c r="C117" s="9"/>
      <c r="D117" s="10"/>
      <c r="E117" s="11"/>
      <c r="F117" s="10"/>
      <c r="G117" s="11"/>
      <c r="H117" s="10"/>
      <c r="I117" s="11"/>
    </row>
    <row r="118" spans="1:9" ht="15">
      <c r="A118" s="7"/>
      <c r="B118" s="8"/>
      <c r="C118" s="9"/>
      <c r="D118" s="10"/>
      <c r="E118" s="11"/>
      <c r="F118" s="10"/>
      <c r="G118" s="11"/>
      <c r="H118" s="10"/>
      <c r="I118" s="11"/>
    </row>
    <row r="119" spans="1:9" ht="15">
      <c r="A119" s="3"/>
      <c r="B119" s="3"/>
      <c r="D119" s="4"/>
      <c r="E119" s="12"/>
      <c r="F119" s="4"/>
      <c r="G119" s="12"/>
      <c r="H119" s="4"/>
      <c r="I119" s="12"/>
    </row>
    <row r="120" spans="4:8" ht="12">
      <c r="D120" s="3"/>
      <c r="F120" s="3"/>
      <c r="H120" s="3"/>
    </row>
    <row r="121" spans="4:8" ht="12">
      <c r="D121" s="3"/>
      <c r="F121" s="3"/>
      <c r="H121" s="3"/>
    </row>
    <row r="122" spans="4:8" ht="12">
      <c r="D122" s="3"/>
      <c r="F122" s="3"/>
      <c r="H122" s="3"/>
    </row>
    <row r="123" spans="4:8" ht="12">
      <c r="D123" s="3"/>
      <c r="F123" s="3"/>
      <c r="H123" s="3"/>
    </row>
    <row r="124" spans="4:8" ht="12">
      <c r="D124" s="3"/>
      <c r="F124" s="3"/>
      <c r="H124" s="3"/>
    </row>
    <row r="125" spans="4:8" ht="12">
      <c r="D125" s="3"/>
      <c r="F125" s="3"/>
      <c r="H125" s="3"/>
    </row>
    <row r="126" spans="4:8" ht="12">
      <c r="D126" s="3"/>
      <c r="F126" s="3"/>
      <c r="H126" s="3"/>
    </row>
    <row r="127" spans="4:8" ht="12">
      <c r="D127" s="3"/>
      <c r="F127" s="3"/>
      <c r="H127" s="3"/>
    </row>
    <row r="128" spans="4:8" ht="12">
      <c r="D128" s="3"/>
      <c r="F128" s="3"/>
      <c r="H128" s="3"/>
    </row>
    <row r="130" ht="14.25">
      <c r="E130" s="11"/>
    </row>
  </sheetData>
  <sheetProtection password="F59D" sheet="1" selectLockedCells="1" selectUnlockedCells="1"/>
  <mergeCells count="9">
    <mergeCell ref="A5:C5"/>
    <mergeCell ref="C97:I97"/>
    <mergeCell ref="C116:I116"/>
    <mergeCell ref="C111:I111"/>
    <mergeCell ref="A1:I1"/>
    <mergeCell ref="A2:I2"/>
    <mergeCell ref="A3:I3"/>
    <mergeCell ref="C63:I63"/>
    <mergeCell ref="A6:C6"/>
  </mergeCells>
  <printOptions horizontalCentered="1"/>
  <pageMargins left="0.5" right="0.5" top="0.5" bottom="0.5" header="0.5" footer="0.25"/>
  <pageSetup fitToHeight="5" horizontalDpi="600" verticalDpi="600" orientation="portrait" scale="80" r:id="rId1"/>
  <headerFooter alignWithMargins="0">
    <oddFooter>&amp;L&amp;"Arial,Bold"&amp;13 4/13&amp;C&amp;"Arial,Bold"&amp;13SCHEDULE C</oddFooter>
  </headerFooter>
  <rowBreaks count="1" manualBreakCount="1">
    <brk id="63" max="8" man="1"/>
  </rowBreaks>
</worksheet>
</file>

<file path=xl/worksheets/sheet7.xml><?xml version="1.0" encoding="utf-8"?>
<worksheet xmlns="http://schemas.openxmlformats.org/spreadsheetml/2006/main" xmlns:r="http://schemas.openxmlformats.org/officeDocument/2006/relationships">
  <sheetPr>
    <pageSetUpPr fitToPage="1"/>
  </sheetPr>
  <dimension ref="A1:S63"/>
  <sheetViews>
    <sheetView showGridLines="0" showZeros="0" showOutlineSymbols="0" zoomScaleSheetLayoutView="100" workbookViewId="0" topLeftCell="A1">
      <selection activeCell="J13" sqref="J13"/>
    </sheetView>
  </sheetViews>
  <sheetFormatPr defaultColWidth="8.7109375" defaultRowHeight="12.75"/>
  <cols>
    <col min="1" max="1" width="2.7109375" style="1" customWidth="1"/>
    <col min="2" max="2" width="29.57421875" style="1" customWidth="1"/>
    <col min="3" max="3" width="2.7109375" style="2" customWidth="1"/>
    <col min="4" max="4" width="18.421875" style="1" customWidth="1"/>
    <col min="5" max="5" width="2.7109375" style="2" customWidth="1"/>
    <col min="6" max="6" width="17.421875" style="1" customWidth="1"/>
    <col min="7" max="7" width="2.7109375" style="2" customWidth="1"/>
    <col min="8" max="8" width="18.421875" style="1" customWidth="1"/>
    <col min="9" max="9" width="2.7109375" style="2" customWidth="1"/>
    <col min="10" max="10" width="18.57421875" style="1" customWidth="1"/>
    <col min="11" max="16384" width="8.7109375" style="1" customWidth="1"/>
  </cols>
  <sheetData>
    <row r="1" spans="1:10" s="13" customFormat="1" ht="15" customHeight="1">
      <c r="A1" s="236" t="str">
        <f>City_Town_of</f>
        <v>TOWN OF FREDONIA</v>
      </c>
      <c r="B1" s="236"/>
      <c r="C1" s="236"/>
      <c r="D1" s="236"/>
      <c r="E1" s="236"/>
      <c r="F1" s="236"/>
      <c r="G1" s="236"/>
      <c r="H1" s="236"/>
      <c r="I1" s="236"/>
      <c r="J1" s="236"/>
    </row>
    <row r="2" spans="1:10" s="13" customFormat="1" ht="15" customHeight="1">
      <c r="A2" s="236" t="s">
        <v>109</v>
      </c>
      <c r="B2" s="236"/>
      <c r="C2" s="236"/>
      <c r="D2" s="236"/>
      <c r="E2" s="236"/>
      <c r="F2" s="236"/>
      <c r="G2" s="236"/>
      <c r="H2" s="236"/>
      <c r="I2" s="236"/>
      <c r="J2" s="236"/>
    </row>
    <row r="3" spans="1:10" s="13" customFormat="1" ht="15" customHeight="1">
      <c r="A3" s="237" t="str">
        <f>"Fiscal Year "&amp;Instructions!E7</f>
        <v>Fiscal Year 2017</v>
      </c>
      <c r="B3" s="237"/>
      <c r="C3" s="237"/>
      <c r="D3" s="237"/>
      <c r="E3" s="237"/>
      <c r="F3" s="237"/>
      <c r="G3" s="237"/>
      <c r="H3" s="237"/>
      <c r="I3" s="237"/>
      <c r="J3" s="237"/>
    </row>
    <row r="4" spans="1:10" s="22" customFormat="1" ht="6" customHeight="1">
      <c r="A4" s="112"/>
      <c r="B4" s="113"/>
      <c r="C4" s="114"/>
      <c r="D4" s="113"/>
      <c r="E4" s="114"/>
      <c r="F4" s="113"/>
      <c r="G4" s="114"/>
      <c r="H4" s="113"/>
      <c r="I4" s="114"/>
      <c r="J4" s="113"/>
    </row>
    <row r="5" spans="1:19" s="45" customFormat="1" ht="66.75" customHeight="1">
      <c r="A5" s="133"/>
      <c r="B5" s="133"/>
      <c r="C5" s="115"/>
      <c r="D5" s="130" t="s">
        <v>80</v>
      </c>
      <c r="E5" s="115"/>
      <c r="F5" s="130" t="s">
        <v>81</v>
      </c>
      <c r="G5" s="115"/>
      <c r="H5" s="130" t="s">
        <v>82</v>
      </c>
      <c r="I5" s="115"/>
      <c r="J5" s="130" t="s">
        <v>83</v>
      </c>
      <c r="K5" s="44"/>
      <c r="L5" s="44"/>
      <c r="M5" s="44"/>
      <c r="N5" s="44"/>
      <c r="O5" s="44"/>
      <c r="P5" s="44"/>
      <c r="Q5" s="44"/>
      <c r="R5" s="44"/>
      <c r="S5" s="44"/>
    </row>
    <row r="6" spans="1:19" s="45" customFormat="1" ht="15.75" customHeight="1" thickBot="1">
      <c r="A6" s="239" t="s">
        <v>63</v>
      </c>
      <c r="B6" s="240"/>
      <c r="C6" s="115"/>
      <c r="D6" s="116">
        <f>Instructions!E7-1</f>
        <v>2016</v>
      </c>
      <c r="E6" s="115"/>
      <c r="F6" s="117">
        <f>Instructions!E7-1</f>
        <v>2016</v>
      </c>
      <c r="G6" s="115"/>
      <c r="H6" s="117">
        <f>Instructions!E7-1</f>
        <v>2016</v>
      </c>
      <c r="I6" s="115"/>
      <c r="J6" s="117">
        <f>Instructions!E7</f>
        <v>2017</v>
      </c>
      <c r="K6" s="44"/>
      <c r="L6" s="44"/>
      <c r="M6" s="44"/>
      <c r="N6" s="44"/>
      <c r="O6" s="44"/>
      <c r="P6" s="44"/>
      <c r="Q6" s="44"/>
      <c r="R6" s="44"/>
      <c r="S6" s="44"/>
    </row>
    <row r="7" spans="1:10" s="21" customFormat="1" ht="18.75" customHeight="1" thickTop="1">
      <c r="A7" s="46" t="s">
        <v>43</v>
      </c>
      <c r="B7" s="26"/>
      <c r="C7" s="24"/>
      <c r="D7" s="54"/>
      <c r="E7" s="24"/>
      <c r="F7" s="54"/>
      <c r="G7" s="24"/>
      <c r="H7" s="54"/>
      <c r="I7" s="24"/>
      <c r="J7" s="54"/>
    </row>
    <row r="8" spans="1:10" s="21" customFormat="1" ht="13.5" customHeight="1">
      <c r="A8" s="31"/>
      <c r="B8" s="42" t="s">
        <v>157</v>
      </c>
      <c r="C8" s="24" t="s">
        <v>66</v>
      </c>
      <c r="D8" s="55">
        <v>20214</v>
      </c>
      <c r="E8" s="24" t="s">
        <v>66</v>
      </c>
      <c r="F8" s="55"/>
      <c r="G8" s="24" t="s">
        <v>66</v>
      </c>
      <c r="H8" s="55">
        <v>18000</v>
      </c>
      <c r="I8" s="24" t="s">
        <v>66</v>
      </c>
      <c r="J8" s="55">
        <v>19976</v>
      </c>
    </row>
    <row r="9" spans="1:10" s="21" customFormat="1" ht="13.5" customHeight="1">
      <c r="A9" s="31"/>
      <c r="B9" s="43" t="s">
        <v>158</v>
      </c>
      <c r="C9" s="24"/>
      <c r="D9" s="55">
        <v>67205</v>
      </c>
      <c r="E9" s="24"/>
      <c r="F9" s="55"/>
      <c r="G9" s="24"/>
      <c r="H9" s="55">
        <v>64500</v>
      </c>
      <c r="I9" s="24"/>
      <c r="J9" s="55">
        <v>63655</v>
      </c>
    </row>
    <row r="10" spans="1:10" s="21" customFormat="1" ht="13.5" customHeight="1">
      <c r="A10" s="31"/>
      <c r="B10" s="43" t="s">
        <v>160</v>
      </c>
      <c r="C10" s="24"/>
      <c r="D10" s="55">
        <v>50000</v>
      </c>
      <c r="E10" s="24"/>
      <c r="F10" s="55"/>
      <c r="G10" s="24"/>
      <c r="H10" s="55">
        <v>53000</v>
      </c>
      <c r="I10" s="24"/>
      <c r="J10" s="55">
        <v>33000</v>
      </c>
    </row>
    <row r="11" spans="1:10" s="21" customFormat="1" ht="13.5" customHeight="1">
      <c r="A11" s="31"/>
      <c r="B11" s="43" t="s">
        <v>159</v>
      </c>
      <c r="C11" s="24"/>
      <c r="D11" s="55">
        <v>66620</v>
      </c>
      <c r="E11" s="24"/>
      <c r="F11" s="55"/>
      <c r="G11" s="24"/>
      <c r="H11" s="55">
        <v>60000</v>
      </c>
      <c r="I11" s="24"/>
      <c r="J11" s="55">
        <v>84467</v>
      </c>
    </row>
    <row r="12" spans="1:10" s="21" customFormat="1" ht="13.5" customHeight="1">
      <c r="A12" s="31"/>
      <c r="B12" s="43" t="s">
        <v>161</v>
      </c>
      <c r="C12" s="24"/>
      <c r="D12" s="55">
        <v>74400</v>
      </c>
      <c r="E12" s="24"/>
      <c r="F12" s="55"/>
      <c r="G12" s="24"/>
      <c r="H12" s="55">
        <v>70000</v>
      </c>
      <c r="I12" s="24"/>
      <c r="J12" s="55">
        <v>100360</v>
      </c>
    </row>
    <row r="13" spans="1:10" s="21" customFormat="1" ht="13.5" customHeight="1">
      <c r="A13" s="31"/>
      <c r="B13" s="43" t="s">
        <v>162</v>
      </c>
      <c r="C13" s="24"/>
      <c r="D13" s="55">
        <v>58200</v>
      </c>
      <c r="E13" s="24"/>
      <c r="F13" s="55"/>
      <c r="G13" s="24"/>
      <c r="H13" s="55">
        <v>50000</v>
      </c>
      <c r="I13" s="24"/>
      <c r="J13" s="55">
        <v>67680</v>
      </c>
    </row>
    <row r="14" spans="1:10" s="21" customFormat="1" ht="13.5" customHeight="1">
      <c r="A14" s="31"/>
      <c r="B14" s="43" t="s">
        <v>163</v>
      </c>
      <c r="C14" s="24"/>
      <c r="D14" s="55">
        <v>257950</v>
      </c>
      <c r="E14" s="24"/>
      <c r="F14" s="55"/>
      <c r="G14" s="24"/>
      <c r="H14" s="55">
        <v>264000</v>
      </c>
      <c r="I14" s="24"/>
      <c r="J14" s="55">
        <v>261265</v>
      </c>
    </row>
    <row r="15" spans="1:10" s="21" customFormat="1" ht="13.5" customHeight="1">
      <c r="A15" s="31"/>
      <c r="B15" s="43" t="s">
        <v>164</v>
      </c>
      <c r="C15" s="24"/>
      <c r="D15" s="55">
        <v>31950</v>
      </c>
      <c r="E15" s="24"/>
      <c r="F15" s="55"/>
      <c r="G15" s="24"/>
      <c r="H15" s="55">
        <v>25000</v>
      </c>
      <c r="I15" s="24"/>
      <c r="J15" s="55">
        <v>41250</v>
      </c>
    </row>
    <row r="16" spans="1:10" s="21" customFormat="1" ht="13.5" customHeight="1">
      <c r="A16" s="31"/>
      <c r="B16" s="43" t="s">
        <v>165</v>
      </c>
      <c r="C16" s="24"/>
      <c r="D16" s="55">
        <v>4350</v>
      </c>
      <c r="E16" s="24"/>
      <c r="F16" s="55"/>
      <c r="G16" s="24"/>
      <c r="H16" s="55">
        <v>7260</v>
      </c>
      <c r="I16" s="24"/>
      <c r="J16" s="55">
        <v>3000</v>
      </c>
    </row>
    <row r="17" spans="1:10" s="21" customFormat="1" ht="13.5" customHeight="1">
      <c r="A17" s="31"/>
      <c r="B17" s="43" t="s">
        <v>166</v>
      </c>
      <c r="C17" s="24"/>
      <c r="D17" s="55">
        <v>21500</v>
      </c>
      <c r="E17" s="24"/>
      <c r="F17" s="55"/>
      <c r="G17" s="24"/>
      <c r="H17" s="55">
        <v>29000</v>
      </c>
      <c r="I17" s="24"/>
      <c r="J17" s="55">
        <v>8500</v>
      </c>
    </row>
    <row r="18" spans="1:10" s="21" customFormat="1" ht="13.5" customHeight="1">
      <c r="A18" s="31"/>
      <c r="B18" s="43" t="s">
        <v>130</v>
      </c>
      <c r="C18" s="24"/>
      <c r="D18" s="55">
        <v>43600</v>
      </c>
      <c r="E18" s="24"/>
      <c r="F18" s="55"/>
      <c r="G18" s="24"/>
      <c r="H18" s="55">
        <v>41000</v>
      </c>
      <c r="I18" s="24"/>
      <c r="J18" s="55">
        <v>44200</v>
      </c>
    </row>
    <row r="19" spans="1:10" s="21" customFormat="1" ht="13.5" customHeight="1">
      <c r="A19" s="31"/>
      <c r="B19" s="43" t="s">
        <v>167</v>
      </c>
      <c r="C19" s="24"/>
      <c r="D19" s="55">
        <v>58700</v>
      </c>
      <c r="E19" s="24"/>
      <c r="F19" s="55"/>
      <c r="G19" s="24"/>
      <c r="H19" s="55">
        <v>56000</v>
      </c>
      <c r="I19" s="24"/>
      <c r="J19" s="55">
        <v>135950</v>
      </c>
    </row>
    <row r="20" spans="1:10" s="21" customFormat="1" ht="13.5" customHeight="1">
      <c r="A20" s="31"/>
      <c r="B20" s="43" t="s">
        <v>133</v>
      </c>
      <c r="C20" s="24"/>
      <c r="D20" s="55">
        <v>78550</v>
      </c>
      <c r="E20" s="24"/>
      <c r="F20" s="55"/>
      <c r="G20" s="24"/>
      <c r="H20" s="55">
        <v>69000</v>
      </c>
      <c r="I20" s="24"/>
      <c r="J20" s="55">
        <v>70385</v>
      </c>
    </row>
    <row r="21" spans="1:10" s="21" customFormat="1" ht="13.5" customHeight="1">
      <c r="A21" s="31"/>
      <c r="B21" s="43" t="s">
        <v>168</v>
      </c>
      <c r="C21" s="24"/>
      <c r="D21" s="55">
        <v>3600</v>
      </c>
      <c r="E21" s="24"/>
      <c r="F21" s="55"/>
      <c r="G21" s="24"/>
      <c r="H21" s="55">
        <v>7200</v>
      </c>
      <c r="I21" s="24"/>
      <c r="J21" s="55">
        <v>3600</v>
      </c>
    </row>
    <row r="22" spans="1:10" s="21" customFormat="1" ht="13.5" customHeight="1">
      <c r="A22" s="31"/>
      <c r="B22" s="43" t="s">
        <v>169</v>
      </c>
      <c r="C22" s="24"/>
      <c r="D22" s="55">
        <v>4000</v>
      </c>
      <c r="E22" s="24"/>
      <c r="F22" s="55"/>
      <c r="G22" s="24"/>
      <c r="H22" s="55">
        <v>323</v>
      </c>
      <c r="I22" s="24"/>
      <c r="J22" s="55">
        <v>2000</v>
      </c>
    </row>
    <row r="23" spans="1:10" s="21" customFormat="1" ht="13.5" customHeight="1">
      <c r="A23" s="31"/>
      <c r="B23" s="43" t="s">
        <v>170</v>
      </c>
      <c r="C23" s="24"/>
      <c r="D23" s="55">
        <v>3000</v>
      </c>
      <c r="E23" s="24"/>
      <c r="F23" s="55"/>
      <c r="G23" s="24"/>
      <c r="H23" s="55">
        <v>1900</v>
      </c>
      <c r="I23" s="24"/>
      <c r="J23" s="55">
        <v>3000</v>
      </c>
    </row>
    <row r="24" spans="1:10" s="21" customFormat="1" ht="13.5" customHeight="1">
      <c r="A24" s="26"/>
      <c r="B24" s="20" t="s">
        <v>52</v>
      </c>
      <c r="C24" s="24" t="s">
        <v>66</v>
      </c>
      <c r="D24" s="56">
        <f>SUM(D8:D23)</f>
        <v>843839</v>
      </c>
      <c r="E24" s="24" t="s">
        <v>66</v>
      </c>
      <c r="F24" s="56">
        <f>SUM(F8:F23)</f>
        <v>0</v>
      </c>
      <c r="G24" s="24" t="s">
        <v>66</v>
      </c>
      <c r="H24" s="56">
        <f>SUM(H8:H23)</f>
        <v>816183</v>
      </c>
      <c r="I24" s="24" t="s">
        <v>66</v>
      </c>
      <c r="J24" s="56">
        <f>SUM(J8:J23)</f>
        <v>942288</v>
      </c>
    </row>
    <row r="25" spans="1:10" s="21" customFormat="1" ht="18.75" customHeight="1">
      <c r="A25" s="46" t="s">
        <v>53</v>
      </c>
      <c r="B25" s="26"/>
      <c r="C25" s="24"/>
      <c r="D25" s="24"/>
      <c r="E25" s="24"/>
      <c r="F25" s="24"/>
      <c r="G25" s="24"/>
      <c r="H25" s="24"/>
      <c r="I25" s="24"/>
      <c r="J25" s="24"/>
    </row>
    <row r="26" spans="1:10" s="21" customFormat="1" ht="13.5" customHeight="1">
      <c r="A26" s="31"/>
      <c r="B26" s="43" t="s">
        <v>171</v>
      </c>
      <c r="C26" s="24" t="s">
        <v>66</v>
      </c>
      <c r="D26" s="55">
        <v>207751</v>
      </c>
      <c r="E26" s="24" t="s">
        <v>66</v>
      </c>
      <c r="F26" s="55"/>
      <c r="G26" s="24" t="s">
        <v>66</v>
      </c>
      <c r="H26" s="55">
        <v>206000</v>
      </c>
      <c r="I26" s="24" t="s">
        <v>66</v>
      </c>
      <c r="J26" s="55">
        <v>150000</v>
      </c>
    </row>
    <row r="27" spans="1:10" s="21" customFormat="1" ht="13.5" customHeight="1">
      <c r="A27" s="31"/>
      <c r="B27" s="43" t="s">
        <v>175</v>
      </c>
      <c r="C27" s="24"/>
      <c r="D27" s="55">
        <v>16323</v>
      </c>
      <c r="E27" s="24"/>
      <c r="F27" s="55"/>
      <c r="G27" s="24"/>
      <c r="H27" s="55">
        <v>14965</v>
      </c>
      <c r="I27" s="24"/>
      <c r="J27" s="55"/>
    </row>
    <row r="28" spans="1:10" s="21" customFormat="1" ht="13.5" customHeight="1">
      <c r="A28" s="31"/>
      <c r="B28" s="43" t="s">
        <v>172</v>
      </c>
      <c r="C28" s="24"/>
      <c r="D28" s="55">
        <v>69074</v>
      </c>
      <c r="E28" s="24"/>
      <c r="F28" s="55"/>
      <c r="G28" s="24"/>
      <c r="H28" s="55">
        <v>41000</v>
      </c>
      <c r="I28" s="24"/>
      <c r="J28" s="55">
        <v>43600</v>
      </c>
    </row>
    <row r="29" spans="1:10" s="21" customFormat="1" ht="13.5" customHeight="1">
      <c r="A29" s="31"/>
      <c r="B29" s="43" t="s">
        <v>173</v>
      </c>
      <c r="C29" s="24"/>
      <c r="D29" s="55">
        <v>7500</v>
      </c>
      <c r="E29" s="24"/>
      <c r="F29" s="55"/>
      <c r="G29" s="24"/>
      <c r="H29" s="55">
        <v>3700</v>
      </c>
      <c r="I29" s="24"/>
      <c r="J29" s="55">
        <v>11150</v>
      </c>
    </row>
    <row r="30" spans="1:10" s="21" customFormat="1" ht="13.5" customHeight="1">
      <c r="A30" s="31"/>
      <c r="B30" s="43" t="s">
        <v>174</v>
      </c>
      <c r="C30" s="24"/>
      <c r="D30" s="55">
        <v>3080800</v>
      </c>
      <c r="E30" s="24"/>
      <c r="F30" s="55"/>
      <c r="G30" s="24"/>
      <c r="H30" s="55">
        <v>785242</v>
      </c>
      <c r="I30" s="24"/>
      <c r="J30" s="55">
        <v>14067132</v>
      </c>
    </row>
    <row r="31" spans="1:10" s="21" customFormat="1" ht="13.5" customHeight="1">
      <c r="A31" s="31"/>
      <c r="B31" s="43"/>
      <c r="C31" s="24"/>
      <c r="D31" s="55"/>
      <c r="E31" s="24"/>
      <c r="F31" s="55"/>
      <c r="G31" s="24"/>
      <c r="H31" s="55"/>
      <c r="I31" s="24"/>
      <c r="J31" s="55"/>
    </row>
    <row r="32" spans="1:10" s="21" customFormat="1" ht="13.5" customHeight="1">
      <c r="A32" s="26"/>
      <c r="B32" s="20" t="s">
        <v>54</v>
      </c>
      <c r="C32" s="24" t="s">
        <v>66</v>
      </c>
      <c r="D32" s="56">
        <f>SUM(D26:D31)</f>
        <v>3381448</v>
      </c>
      <c r="E32" s="24" t="s">
        <v>66</v>
      </c>
      <c r="F32" s="56">
        <f>SUM(F26:F31)</f>
        <v>0</v>
      </c>
      <c r="G32" s="24" t="s">
        <v>66</v>
      </c>
      <c r="H32" s="56">
        <f>SUM(H26:H31)</f>
        <v>1050907</v>
      </c>
      <c r="I32" s="24" t="s">
        <v>66</v>
      </c>
      <c r="J32" s="56">
        <f>SUM(J26:J31)</f>
        <v>14271882</v>
      </c>
    </row>
    <row r="33" spans="1:10" s="21" customFormat="1" ht="18.75" customHeight="1">
      <c r="A33" s="46" t="s">
        <v>55</v>
      </c>
      <c r="B33" s="26"/>
      <c r="C33" s="24"/>
      <c r="D33" s="24"/>
      <c r="E33" s="24"/>
      <c r="F33" s="24"/>
      <c r="G33" s="24"/>
      <c r="H33" s="24"/>
      <c r="I33" s="24"/>
      <c r="J33" s="24"/>
    </row>
    <row r="34" spans="1:10" s="21" customFormat="1" ht="13.5" customHeight="1">
      <c r="A34" s="31"/>
      <c r="B34" s="43"/>
      <c r="C34" s="24" t="s">
        <v>66</v>
      </c>
      <c r="D34" s="55"/>
      <c r="E34" s="24" t="s">
        <v>66</v>
      </c>
      <c r="F34" s="55"/>
      <c r="G34" s="24" t="s">
        <v>66</v>
      </c>
      <c r="H34" s="55"/>
      <c r="I34" s="24" t="s">
        <v>66</v>
      </c>
      <c r="J34" s="55"/>
    </row>
    <row r="35" spans="1:10" s="21" customFormat="1" ht="13.5" customHeight="1">
      <c r="A35" s="31"/>
      <c r="B35" s="43"/>
      <c r="C35" s="24"/>
      <c r="D35" s="55"/>
      <c r="E35" s="24"/>
      <c r="F35" s="55"/>
      <c r="G35" s="24"/>
      <c r="H35" s="55"/>
      <c r="I35" s="24"/>
      <c r="J35" s="55"/>
    </row>
    <row r="36" spans="1:10" s="21" customFormat="1" ht="13.5" customHeight="1">
      <c r="A36" s="31"/>
      <c r="B36" s="43"/>
      <c r="C36" s="24"/>
      <c r="D36" s="55"/>
      <c r="E36" s="24"/>
      <c r="F36" s="55"/>
      <c r="G36" s="24"/>
      <c r="H36" s="55"/>
      <c r="I36" s="24"/>
      <c r="J36" s="55"/>
    </row>
    <row r="37" spans="1:10" s="21" customFormat="1" ht="13.5" customHeight="1">
      <c r="A37" s="26"/>
      <c r="B37" s="20" t="s">
        <v>35</v>
      </c>
      <c r="C37" s="24" t="s">
        <v>66</v>
      </c>
      <c r="D37" s="56">
        <f>SUM(D34:D36)</f>
        <v>0</v>
      </c>
      <c r="E37" s="24" t="s">
        <v>66</v>
      </c>
      <c r="F37" s="56">
        <f>SUM(F34:F36)</f>
        <v>0</v>
      </c>
      <c r="G37" s="24" t="s">
        <v>66</v>
      </c>
      <c r="H37" s="56">
        <f>SUM(H34:H36)</f>
        <v>0</v>
      </c>
      <c r="I37" s="24" t="s">
        <v>66</v>
      </c>
      <c r="J37" s="56">
        <f>SUM(J34:J36)</f>
        <v>0</v>
      </c>
    </row>
    <row r="38" spans="1:10" s="21" customFormat="1" ht="18.75" customHeight="1">
      <c r="A38" s="46" t="s">
        <v>56</v>
      </c>
      <c r="B38" s="26"/>
      <c r="C38" s="24"/>
      <c r="D38" s="24"/>
      <c r="E38" s="24"/>
      <c r="F38" s="24"/>
      <c r="G38" s="24"/>
      <c r="H38" s="24"/>
      <c r="I38" s="24"/>
      <c r="J38" s="24"/>
    </row>
    <row r="39" spans="1:10" s="21" customFormat="1" ht="13.5" customHeight="1">
      <c r="A39" s="31"/>
      <c r="B39" s="43"/>
      <c r="C39" s="24" t="s">
        <v>66</v>
      </c>
      <c r="D39" s="55"/>
      <c r="E39" s="24" t="s">
        <v>66</v>
      </c>
      <c r="F39" s="55"/>
      <c r="G39" s="24" t="s">
        <v>66</v>
      </c>
      <c r="H39" s="55"/>
      <c r="I39" s="24" t="s">
        <v>66</v>
      </c>
      <c r="J39" s="55"/>
    </row>
    <row r="40" spans="1:10" s="21" customFormat="1" ht="13.5" customHeight="1">
      <c r="A40" s="31"/>
      <c r="B40" s="43"/>
      <c r="C40" s="24"/>
      <c r="D40" s="55"/>
      <c r="E40" s="24"/>
      <c r="F40" s="55"/>
      <c r="G40" s="24"/>
      <c r="H40" s="55"/>
      <c r="I40" s="24"/>
      <c r="J40" s="55"/>
    </row>
    <row r="41" spans="1:10" s="21" customFormat="1" ht="13.5" customHeight="1">
      <c r="A41" s="31"/>
      <c r="B41" s="43"/>
      <c r="C41" s="24"/>
      <c r="D41" s="55"/>
      <c r="E41" s="24"/>
      <c r="F41" s="55"/>
      <c r="G41" s="24"/>
      <c r="H41" s="55"/>
      <c r="I41" s="24"/>
      <c r="J41" s="55"/>
    </row>
    <row r="42" spans="1:10" s="21" customFormat="1" ht="13.5" customHeight="1">
      <c r="A42" s="26"/>
      <c r="B42" s="20" t="s">
        <v>57</v>
      </c>
      <c r="C42" s="24" t="s">
        <v>66</v>
      </c>
      <c r="D42" s="56">
        <f>SUM(D39:D41)</f>
        <v>0</v>
      </c>
      <c r="E42" s="24" t="s">
        <v>66</v>
      </c>
      <c r="F42" s="56">
        <f>SUM(F39:F41)</f>
        <v>0</v>
      </c>
      <c r="G42" s="24" t="s">
        <v>66</v>
      </c>
      <c r="H42" s="56">
        <f>SUM(H39:H41)</f>
        <v>0</v>
      </c>
      <c r="I42" s="24" t="s">
        <v>66</v>
      </c>
      <c r="J42" s="56">
        <f>SUM(J39:J41)</f>
        <v>0</v>
      </c>
    </row>
    <row r="43" spans="1:10" s="21" customFormat="1" ht="18.75" customHeight="1">
      <c r="A43" s="46" t="s">
        <v>58</v>
      </c>
      <c r="B43" s="20"/>
      <c r="C43" s="24"/>
      <c r="D43" s="24"/>
      <c r="E43" s="24"/>
      <c r="F43" s="24"/>
      <c r="G43" s="24"/>
      <c r="H43" s="24"/>
      <c r="I43" s="24"/>
      <c r="J43" s="24"/>
    </row>
    <row r="44" spans="1:10" s="21" customFormat="1" ht="13.5" customHeight="1">
      <c r="A44" s="31"/>
      <c r="B44" s="43"/>
      <c r="C44" s="24" t="s">
        <v>66</v>
      </c>
      <c r="D44" s="55"/>
      <c r="E44" s="24" t="s">
        <v>66</v>
      </c>
      <c r="F44" s="55"/>
      <c r="G44" s="24" t="s">
        <v>66</v>
      </c>
      <c r="H44" s="55"/>
      <c r="I44" s="24" t="s">
        <v>66</v>
      </c>
      <c r="J44" s="55"/>
    </row>
    <row r="45" spans="1:10" s="21" customFormat="1" ht="13.5" customHeight="1">
      <c r="A45" s="31"/>
      <c r="B45" s="43"/>
      <c r="C45" s="24"/>
      <c r="D45" s="55"/>
      <c r="E45" s="24"/>
      <c r="F45" s="55"/>
      <c r="G45" s="24"/>
      <c r="H45" s="55"/>
      <c r="I45" s="24"/>
      <c r="J45" s="55"/>
    </row>
    <row r="46" spans="1:10" s="21" customFormat="1" ht="13.5" customHeight="1">
      <c r="A46" s="31"/>
      <c r="B46" s="43"/>
      <c r="C46" s="24"/>
      <c r="D46" s="55"/>
      <c r="E46" s="24"/>
      <c r="F46" s="55"/>
      <c r="G46" s="24"/>
      <c r="H46" s="55"/>
      <c r="I46" s="24"/>
      <c r="J46" s="55"/>
    </row>
    <row r="47" spans="1:10" s="21" customFormat="1" ht="13.5" customHeight="1">
      <c r="A47" s="26"/>
      <c r="B47" s="40" t="s">
        <v>59</v>
      </c>
      <c r="C47" s="24" t="s">
        <v>66</v>
      </c>
      <c r="D47" s="56">
        <f>SUM(D44:D46)</f>
        <v>0</v>
      </c>
      <c r="E47" s="24" t="s">
        <v>66</v>
      </c>
      <c r="F47" s="56">
        <f>SUM(F44:F46)</f>
        <v>0</v>
      </c>
      <c r="G47" s="24" t="s">
        <v>66</v>
      </c>
      <c r="H47" s="56">
        <f>SUM(H44:H46)</f>
        <v>0</v>
      </c>
      <c r="I47" s="24" t="s">
        <v>66</v>
      </c>
      <c r="J47" s="56">
        <f>SUM(J44:J46)</f>
        <v>0</v>
      </c>
    </row>
    <row r="48" spans="1:10" s="21" customFormat="1" ht="18.75" customHeight="1">
      <c r="A48" s="46" t="s">
        <v>60</v>
      </c>
      <c r="B48" s="26"/>
      <c r="C48" s="24"/>
      <c r="D48" s="24"/>
      <c r="E48" s="24"/>
      <c r="F48" s="24"/>
      <c r="G48" s="24"/>
      <c r="H48" s="24"/>
      <c r="I48" s="24"/>
      <c r="J48" s="24"/>
    </row>
    <row r="49" spans="1:10" s="21" customFormat="1" ht="13.5" customHeight="1">
      <c r="A49" s="31"/>
      <c r="B49" s="43" t="s">
        <v>176</v>
      </c>
      <c r="C49" s="24" t="s">
        <v>66</v>
      </c>
      <c r="D49" s="55">
        <v>413000</v>
      </c>
      <c r="E49" s="24" t="s">
        <v>66</v>
      </c>
      <c r="F49" s="55"/>
      <c r="G49" s="24" t="s">
        <v>66</v>
      </c>
      <c r="H49" s="55">
        <v>380000</v>
      </c>
      <c r="I49" s="24" t="s">
        <v>66</v>
      </c>
      <c r="J49" s="55">
        <v>703610</v>
      </c>
    </row>
    <row r="50" spans="1:10" s="21" customFormat="1" ht="13.5" customHeight="1">
      <c r="A50" s="31"/>
      <c r="B50" s="43" t="s">
        <v>177</v>
      </c>
      <c r="C50" s="24"/>
      <c r="D50" s="55">
        <v>185000</v>
      </c>
      <c r="E50" s="24"/>
      <c r="F50" s="55"/>
      <c r="G50" s="24"/>
      <c r="H50" s="55">
        <v>148831</v>
      </c>
      <c r="I50" s="24"/>
      <c r="J50" s="55">
        <v>183500</v>
      </c>
    </row>
    <row r="51" spans="1:10" s="21" customFormat="1" ht="13.5" customHeight="1">
      <c r="A51" s="31"/>
      <c r="B51" s="43" t="s">
        <v>178</v>
      </c>
      <c r="C51" s="24"/>
      <c r="D51" s="55">
        <v>636283</v>
      </c>
      <c r="E51" s="24"/>
      <c r="F51" s="55"/>
      <c r="G51" s="24"/>
      <c r="H51" s="55">
        <v>605000</v>
      </c>
      <c r="I51" s="24"/>
      <c r="J51" s="55">
        <v>703100</v>
      </c>
    </row>
    <row r="52" spans="1:10" s="21" customFormat="1" ht="13.5" customHeight="1">
      <c r="A52" s="31"/>
      <c r="B52" s="43" t="s">
        <v>156</v>
      </c>
      <c r="C52" s="24"/>
      <c r="D52" s="55">
        <v>120000</v>
      </c>
      <c r="E52" s="24"/>
      <c r="F52" s="55"/>
      <c r="G52" s="24"/>
      <c r="H52" s="55">
        <v>125804.01</v>
      </c>
      <c r="I52" s="24"/>
      <c r="J52" s="55">
        <v>127000</v>
      </c>
    </row>
    <row r="53" spans="1:10" s="21" customFormat="1" ht="13.5" customHeight="1">
      <c r="A53" s="26"/>
      <c r="B53" s="20" t="s">
        <v>39</v>
      </c>
      <c r="C53" s="24" t="s">
        <v>66</v>
      </c>
      <c r="D53" s="56">
        <f>SUM(D49:D52)</f>
        <v>1354283</v>
      </c>
      <c r="E53" s="24" t="s">
        <v>66</v>
      </c>
      <c r="F53" s="56">
        <f>SUM(F49:F52)</f>
        <v>0</v>
      </c>
      <c r="G53" s="24" t="s">
        <v>66</v>
      </c>
      <c r="H53" s="56">
        <f>SUM(H49:H52)</f>
        <v>1259635.01</v>
      </c>
      <c r="I53" s="24" t="s">
        <v>66</v>
      </c>
      <c r="J53" s="56">
        <f>SUM(J49:J52)</f>
        <v>1717210</v>
      </c>
    </row>
    <row r="54" spans="1:10" s="21" customFormat="1" ht="18.75" customHeight="1">
      <c r="A54" s="46" t="s">
        <v>61</v>
      </c>
      <c r="B54" s="26"/>
      <c r="C54" s="24"/>
      <c r="D54" s="24"/>
      <c r="E54" s="24"/>
      <c r="F54" s="24"/>
      <c r="G54" s="24"/>
      <c r="H54" s="24"/>
      <c r="I54" s="24"/>
      <c r="J54" s="24"/>
    </row>
    <row r="55" spans="1:10" s="21" customFormat="1" ht="13.5" customHeight="1">
      <c r="A55" s="31"/>
      <c r="B55" s="43"/>
      <c r="C55" s="24" t="s">
        <v>66</v>
      </c>
      <c r="D55" s="55"/>
      <c r="E55" s="24" t="s">
        <v>66</v>
      </c>
      <c r="F55" s="55"/>
      <c r="G55" s="24" t="s">
        <v>66</v>
      </c>
      <c r="H55" s="55"/>
      <c r="I55" s="24" t="s">
        <v>66</v>
      </c>
      <c r="J55" s="55"/>
    </row>
    <row r="56" spans="1:10" s="21" customFormat="1" ht="13.5" customHeight="1">
      <c r="A56" s="31"/>
      <c r="B56" s="43"/>
      <c r="C56" s="24"/>
      <c r="D56" s="55"/>
      <c r="E56" s="24"/>
      <c r="F56" s="55"/>
      <c r="G56" s="24"/>
      <c r="H56" s="55"/>
      <c r="I56" s="24"/>
      <c r="J56" s="55"/>
    </row>
    <row r="57" spans="1:10" s="21" customFormat="1" ht="13.5" customHeight="1">
      <c r="A57" s="31"/>
      <c r="B57" s="43"/>
      <c r="C57" s="24"/>
      <c r="D57" s="55"/>
      <c r="E57" s="24"/>
      <c r="F57" s="55"/>
      <c r="G57" s="24"/>
      <c r="H57" s="55"/>
      <c r="I57" s="24"/>
      <c r="J57" s="55"/>
    </row>
    <row r="58" spans="1:10" s="21" customFormat="1" ht="13.5" customHeight="1">
      <c r="A58" s="26"/>
      <c r="B58" s="20" t="s">
        <v>62</v>
      </c>
      <c r="C58" s="24" t="s">
        <v>66</v>
      </c>
      <c r="D58" s="56">
        <f>SUM(D55:D57)</f>
        <v>0</v>
      </c>
      <c r="E58" s="24" t="s">
        <v>66</v>
      </c>
      <c r="F58" s="56">
        <f>SUM(F55:F57)</f>
        <v>0</v>
      </c>
      <c r="G58" s="24" t="s">
        <v>66</v>
      </c>
      <c r="H58" s="56">
        <f>SUM(H55:H57)</f>
        <v>0</v>
      </c>
      <c r="I58" s="24" t="s">
        <v>66</v>
      </c>
      <c r="J58" s="56">
        <f>SUM(J55:J57)</f>
        <v>0</v>
      </c>
    </row>
    <row r="59" spans="1:10" s="21" customFormat="1" ht="18" customHeight="1" thickBot="1">
      <c r="A59" s="26"/>
      <c r="B59" s="53" t="s">
        <v>13</v>
      </c>
      <c r="C59" s="24" t="s">
        <v>66</v>
      </c>
      <c r="D59" s="58">
        <f>D24+D32+D37+D42+D47+D53+D58</f>
        <v>5579570</v>
      </c>
      <c r="E59" s="24" t="s">
        <v>66</v>
      </c>
      <c r="F59" s="58">
        <f>F24+F32+F37+F42+F47+F53+F58</f>
        <v>0</v>
      </c>
      <c r="G59" s="24" t="s">
        <v>66</v>
      </c>
      <c r="H59" s="58">
        <f>H24+H32+H37+H42+H47+H53+H58</f>
        <v>3126725.01</v>
      </c>
      <c r="I59" s="24" t="s">
        <v>66</v>
      </c>
      <c r="J59" s="58">
        <f>J24+J32+J37+J42+J47+J53+J58</f>
        <v>16931380</v>
      </c>
    </row>
    <row r="60" spans="1:10" s="21" customFormat="1" ht="13.5" customHeight="1" thickTop="1">
      <c r="A60" s="26"/>
      <c r="B60" s="53"/>
      <c r="C60" s="24"/>
      <c r="D60" s="34"/>
      <c r="E60" s="24"/>
      <c r="F60" s="34"/>
      <c r="G60" s="24"/>
      <c r="H60" s="34"/>
      <c r="I60" s="24"/>
      <c r="J60" s="34"/>
    </row>
    <row r="61" spans="1:10" s="7" customFormat="1" ht="30.75" customHeight="1">
      <c r="A61" s="60" t="s">
        <v>29</v>
      </c>
      <c r="B61" s="238" t="s">
        <v>69</v>
      </c>
      <c r="C61" s="238"/>
      <c r="D61" s="238"/>
      <c r="E61" s="238"/>
      <c r="F61" s="238"/>
      <c r="G61" s="238"/>
      <c r="H61" s="238"/>
      <c r="I61" s="238"/>
      <c r="J61" s="238"/>
    </row>
    <row r="62" spans="1:10" s="7" customFormat="1" ht="15">
      <c r="A62" s="15" t="s">
        <v>64</v>
      </c>
      <c r="C62" s="5"/>
      <c r="D62" s="18"/>
      <c r="E62" s="5"/>
      <c r="F62" s="18"/>
      <c r="G62" s="5"/>
      <c r="H62" s="18"/>
      <c r="I62" s="5"/>
      <c r="J62" s="18"/>
    </row>
    <row r="63" spans="1:10" ht="15">
      <c r="A63" s="14"/>
      <c r="B63" s="14"/>
      <c r="C63" s="16"/>
      <c r="D63" s="14"/>
      <c r="E63" s="16"/>
      <c r="F63" s="14"/>
      <c r="G63" s="16"/>
      <c r="H63" s="14"/>
      <c r="I63" s="16"/>
      <c r="J63" s="14"/>
    </row>
  </sheetData>
  <sheetProtection password="F59D" sheet="1" selectLockedCells="1" selectUnlockedCells="1"/>
  <mergeCells count="5">
    <mergeCell ref="A2:J2"/>
    <mergeCell ref="A3:J3"/>
    <mergeCell ref="A1:J1"/>
    <mergeCell ref="B61:J61"/>
    <mergeCell ref="A6:B6"/>
  </mergeCells>
  <printOptions horizontalCentered="1"/>
  <pageMargins left="0.5" right="0.5" top="0.5" bottom="0.5" header="0.5" footer="0.25"/>
  <pageSetup fitToHeight="1" fitToWidth="1" horizontalDpi="600" verticalDpi="600" orientation="portrait" scale="79" r:id="rId1"/>
  <headerFooter alignWithMargins="0">
    <oddFooter>&amp;L&amp;"Arial,Bold"&amp;13 4/13&amp;C&amp;"Arial,Bold"&amp;13SCHEDULE E</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41"/>
  <sheetViews>
    <sheetView showGridLines="0" showZeros="0" showOutlineSymbols="0" zoomScale="90" zoomScaleNormal="90" workbookViewId="0" topLeftCell="A1">
      <selection activeCell="J37" sqref="J37"/>
    </sheetView>
  </sheetViews>
  <sheetFormatPr defaultColWidth="9.140625" defaultRowHeight="12.75"/>
  <cols>
    <col min="1" max="1" width="2.7109375" style="0" customWidth="1"/>
    <col min="2" max="2" width="29.7109375" style="0" customWidth="1"/>
    <col min="3" max="3" width="2.7109375" style="0" customWidth="1"/>
    <col min="4" max="4" width="18.7109375" style="0" customWidth="1"/>
    <col min="5" max="5" width="2.7109375" style="0" customWidth="1"/>
    <col min="6" max="6" width="18.7109375" style="0" customWidth="1"/>
    <col min="7" max="7" width="2.7109375" style="0" customWidth="1"/>
    <col min="8" max="8" width="18.7109375" style="0" customWidth="1"/>
    <col min="9" max="9" width="2.7109375" style="0" customWidth="1"/>
    <col min="10" max="10" width="18.7109375" style="0" customWidth="1"/>
    <col min="11" max="11" width="2.7109375" style="0" customWidth="1"/>
    <col min="12" max="12" width="18.8515625" style="0" customWidth="1"/>
    <col min="13" max="14" width="2.7109375" style="0" customWidth="1"/>
    <col min="15" max="15" width="18.7109375" style="0" customWidth="1"/>
  </cols>
  <sheetData>
    <row r="1" spans="1:15" ht="13.5" customHeight="1">
      <c r="A1" s="236" t="str">
        <f>City_Town_of</f>
        <v>TOWN OF FREDONIA</v>
      </c>
      <c r="B1" s="236"/>
      <c r="C1" s="236"/>
      <c r="D1" s="236"/>
      <c r="E1" s="236"/>
      <c r="F1" s="236"/>
      <c r="G1" s="236"/>
      <c r="H1" s="236"/>
      <c r="I1" s="236"/>
      <c r="J1" s="236"/>
      <c r="K1" s="229"/>
      <c r="L1" s="229"/>
      <c r="M1" s="229"/>
      <c r="N1" s="229"/>
      <c r="O1" s="229"/>
    </row>
    <row r="2" spans="1:15" ht="13.5" customHeight="1">
      <c r="A2" s="243" t="s">
        <v>93</v>
      </c>
      <c r="B2" s="243"/>
      <c r="C2" s="243"/>
      <c r="D2" s="243"/>
      <c r="E2" s="243"/>
      <c r="F2" s="243"/>
      <c r="G2" s="243"/>
      <c r="H2" s="243"/>
      <c r="I2" s="243"/>
      <c r="J2" s="243"/>
      <c r="K2" s="229"/>
      <c r="L2" s="229"/>
      <c r="M2" s="229"/>
      <c r="N2" s="229"/>
      <c r="O2" s="229"/>
    </row>
    <row r="3" spans="1:15" ht="13.5" customHeight="1">
      <c r="A3" s="244" t="str">
        <f>"Fiscal Year "&amp;Instructions!E7</f>
        <v>Fiscal Year 2017</v>
      </c>
      <c r="B3" s="245"/>
      <c r="C3" s="245"/>
      <c r="D3" s="245"/>
      <c r="E3" s="245"/>
      <c r="F3" s="245"/>
      <c r="G3" s="245"/>
      <c r="H3" s="245"/>
      <c r="I3" s="245"/>
      <c r="J3" s="245"/>
      <c r="K3" s="229"/>
      <c r="L3" s="229"/>
      <c r="M3" s="229"/>
      <c r="N3" s="229"/>
      <c r="O3" s="229"/>
    </row>
    <row r="4" spans="1:15" ht="57" customHeight="1">
      <c r="A4" s="147"/>
      <c r="B4" s="148"/>
      <c r="C4" s="149"/>
      <c r="D4" s="150" t="s">
        <v>94</v>
      </c>
      <c r="E4" s="151"/>
      <c r="F4" s="150" t="s">
        <v>118</v>
      </c>
      <c r="G4" s="151"/>
      <c r="H4" s="150" t="s">
        <v>95</v>
      </c>
      <c r="I4" s="151"/>
      <c r="J4" s="150" t="s">
        <v>96</v>
      </c>
      <c r="K4" s="151"/>
      <c r="L4" s="150" t="s">
        <v>97</v>
      </c>
      <c r="M4" s="151"/>
      <c r="N4" s="151"/>
      <c r="O4" s="150" t="s">
        <v>98</v>
      </c>
    </row>
    <row r="5" spans="1:15" ht="15.75" thickBot="1">
      <c r="A5" s="241" t="s">
        <v>1</v>
      </c>
      <c r="B5" s="242"/>
      <c r="C5" s="149"/>
      <c r="D5" s="152">
        <f>Instructions!E7</f>
        <v>2017</v>
      </c>
      <c r="E5" s="151"/>
      <c r="F5" s="153">
        <f>Instructions!E7</f>
        <v>2017</v>
      </c>
      <c r="G5" s="151"/>
      <c r="H5" s="153">
        <f>Instructions!E7</f>
        <v>2017</v>
      </c>
      <c r="I5" s="151"/>
      <c r="J5" s="153">
        <f>Instructions!E7</f>
        <v>2017</v>
      </c>
      <c r="K5" s="151"/>
      <c r="L5" s="153">
        <f>Instructions!E7</f>
        <v>2017</v>
      </c>
      <c r="M5" s="151"/>
      <c r="N5" s="151"/>
      <c r="O5" s="153">
        <f>Instructions!E7</f>
        <v>2017</v>
      </c>
    </row>
    <row r="6" spans="1:15" ht="15.75" thickTop="1">
      <c r="A6" s="154"/>
      <c r="B6" s="154"/>
      <c r="C6" s="155"/>
      <c r="D6" s="156"/>
      <c r="E6" s="155"/>
      <c r="F6" s="156"/>
      <c r="G6" s="155"/>
      <c r="H6" s="156"/>
      <c r="I6" s="155"/>
      <c r="J6" s="156"/>
      <c r="K6" s="155"/>
      <c r="L6" s="156"/>
      <c r="M6" s="155"/>
      <c r="N6" s="155"/>
      <c r="O6" s="156"/>
    </row>
    <row r="7" spans="1:15" ht="15">
      <c r="A7" s="156" t="s">
        <v>43</v>
      </c>
      <c r="B7" s="157"/>
      <c r="C7" s="158"/>
      <c r="D7" s="159">
        <v>20</v>
      </c>
      <c r="E7" s="158" t="s">
        <v>66</v>
      </c>
      <c r="F7" s="159">
        <v>319335</v>
      </c>
      <c r="G7" s="158" t="s">
        <v>66</v>
      </c>
      <c r="H7" s="159">
        <v>33787</v>
      </c>
      <c r="I7" s="158" t="s">
        <v>66</v>
      </c>
      <c r="J7" s="159">
        <v>100000</v>
      </c>
      <c r="K7" s="158" t="s">
        <v>66</v>
      </c>
      <c r="L7" s="159"/>
      <c r="M7" s="158" t="s">
        <v>99</v>
      </c>
      <c r="N7" s="158" t="s">
        <v>66</v>
      </c>
      <c r="O7" s="160">
        <f>SUM(F7,H7,J7,L7)</f>
        <v>453122</v>
      </c>
    </row>
    <row r="8" spans="1:15" ht="14.25">
      <c r="A8" s="154"/>
      <c r="B8" s="154"/>
      <c r="C8" s="158"/>
      <c r="D8" s="161"/>
      <c r="E8" s="158"/>
      <c r="F8" s="161"/>
      <c r="G8" s="158"/>
      <c r="H8" s="161"/>
      <c r="I8" s="158"/>
      <c r="J8" s="161"/>
      <c r="K8" s="158"/>
      <c r="L8" s="161"/>
      <c r="M8" s="158"/>
      <c r="N8" s="158"/>
      <c r="O8" s="161"/>
    </row>
    <row r="9" spans="1:15" ht="15">
      <c r="A9" s="156" t="s">
        <v>53</v>
      </c>
      <c r="B9" s="154"/>
      <c r="C9" s="158"/>
      <c r="D9" s="161"/>
      <c r="E9" s="158"/>
      <c r="F9" s="161"/>
      <c r="G9" s="158"/>
      <c r="H9" s="161"/>
      <c r="I9" s="158"/>
      <c r="J9" s="161"/>
      <c r="K9" s="158"/>
      <c r="L9" s="161"/>
      <c r="M9" s="158"/>
      <c r="N9" s="158"/>
      <c r="O9" s="161"/>
    </row>
    <row r="10" spans="1:15" ht="14.25">
      <c r="A10" s="154"/>
      <c r="B10" s="162"/>
      <c r="C10" s="158"/>
      <c r="D10" s="159"/>
      <c r="E10" s="158" t="s">
        <v>66</v>
      </c>
      <c r="F10" s="159"/>
      <c r="G10" s="158" t="s">
        <v>66</v>
      </c>
      <c r="H10" s="159"/>
      <c r="I10" s="158" t="s">
        <v>66</v>
      </c>
      <c r="J10" s="159"/>
      <c r="K10" s="158" t="s">
        <v>66</v>
      </c>
      <c r="L10" s="159"/>
      <c r="M10" s="158" t="s">
        <v>99</v>
      </c>
      <c r="N10" s="158" t="s">
        <v>66</v>
      </c>
      <c r="O10" s="160">
        <f>SUM(F10,H10,J10,L10)</f>
        <v>0</v>
      </c>
    </row>
    <row r="11" spans="1:15" ht="14.25">
      <c r="A11" s="154"/>
      <c r="B11" s="162"/>
      <c r="C11" s="158"/>
      <c r="D11" s="159"/>
      <c r="E11" s="158"/>
      <c r="F11" s="159"/>
      <c r="G11" s="158"/>
      <c r="H11" s="159"/>
      <c r="I11" s="158"/>
      <c r="J11" s="159"/>
      <c r="K11" s="158"/>
      <c r="L11" s="159"/>
      <c r="M11" s="158"/>
      <c r="N11" s="158"/>
      <c r="O11" s="160">
        <f>SUM(F11,H11,J11,L11)</f>
        <v>0</v>
      </c>
    </row>
    <row r="12" spans="1:15" ht="14.25">
      <c r="A12" s="154"/>
      <c r="B12" s="162"/>
      <c r="C12" s="158"/>
      <c r="D12" s="159"/>
      <c r="E12" s="158"/>
      <c r="F12" s="159"/>
      <c r="G12" s="158"/>
      <c r="H12" s="159"/>
      <c r="I12" s="158"/>
      <c r="J12" s="159"/>
      <c r="K12" s="158"/>
      <c r="L12" s="159"/>
      <c r="M12" s="158"/>
      <c r="N12" s="158"/>
      <c r="O12" s="160">
        <f>SUM(F12,H12,J12,L12)</f>
        <v>0</v>
      </c>
    </row>
    <row r="13" spans="1:15" ht="15">
      <c r="A13" s="154"/>
      <c r="B13" s="164" t="s">
        <v>54</v>
      </c>
      <c r="C13" s="158"/>
      <c r="D13" s="163">
        <f>SUM(D10,D11,D12)</f>
        <v>0</v>
      </c>
      <c r="E13" s="158" t="s">
        <v>66</v>
      </c>
      <c r="F13" s="163">
        <f>SUM(F10,F11,F12)</f>
        <v>0</v>
      </c>
      <c r="G13" s="158" t="s">
        <v>66</v>
      </c>
      <c r="H13" s="163">
        <f>SUM(H10,H11,H12)</f>
        <v>0</v>
      </c>
      <c r="I13" s="158" t="s">
        <v>66</v>
      </c>
      <c r="J13" s="163">
        <f>SUM(J10,J11,J12)</f>
        <v>0</v>
      </c>
      <c r="K13" s="158" t="s">
        <v>66</v>
      </c>
      <c r="L13" s="163">
        <f>SUM(L10,L11,L12)</f>
        <v>0</v>
      </c>
      <c r="M13" s="158" t="s">
        <v>99</v>
      </c>
      <c r="N13" s="158" t="s">
        <v>66</v>
      </c>
      <c r="O13" s="163">
        <f>SUM(O10,O11,O12)</f>
        <v>0</v>
      </c>
    </row>
    <row r="14" spans="1:15" ht="14.25">
      <c r="A14" s="154"/>
      <c r="B14" s="154"/>
      <c r="C14" s="158"/>
      <c r="D14" s="161"/>
      <c r="E14" s="158"/>
      <c r="F14" s="161"/>
      <c r="G14" s="158"/>
      <c r="H14" s="161"/>
      <c r="I14" s="158"/>
      <c r="J14" s="161"/>
      <c r="K14" s="158"/>
      <c r="L14" s="161"/>
      <c r="M14" s="158"/>
      <c r="N14" s="158"/>
      <c r="O14" s="161"/>
    </row>
    <row r="15" spans="1:15" ht="15">
      <c r="A15" s="156" t="s">
        <v>55</v>
      </c>
      <c r="B15" s="154"/>
      <c r="C15" s="158"/>
      <c r="D15" s="161"/>
      <c r="E15" s="158"/>
      <c r="F15" s="161"/>
      <c r="G15" s="158"/>
      <c r="H15" s="161"/>
      <c r="I15" s="158"/>
      <c r="J15" s="161"/>
      <c r="K15" s="158"/>
      <c r="L15" s="161"/>
      <c r="M15" s="158"/>
      <c r="N15" s="158"/>
      <c r="O15" s="161"/>
    </row>
    <row r="16" spans="1:15" ht="14.25">
      <c r="A16" s="154"/>
      <c r="B16" s="162"/>
      <c r="C16" s="158"/>
      <c r="D16" s="165"/>
      <c r="E16" s="158" t="s">
        <v>66</v>
      </c>
      <c r="F16" s="165"/>
      <c r="G16" s="158" t="s">
        <v>66</v>
      </c>
      <c r="H16" s="165"/>
      <c r="I16" s="158" t="s">
        <v>66</v>
      </c>
      <c r="J16" s="165"/>
      <c r="K16" s="158" t="s">
        <v>66</v>
      </c>
      <c r="L16" s="165"/>
      <c r="M16" s="158" t="s">
        <v>99</v>
      </c>
      <c r="N16" s="158" t="s">
        <v>66</v>
      </c>
      <c r="O16" s="160">
        <f>SUM(F16,H16,J16,L16)</f>
        <v>0</v>
      </c>
    </row>
    <row r="17" spans="1:15" ht="14.25">
      <c r="A17" s="154"/>
      <c r="B17" s="162"/>
      <c r="C17" s="158"/>
      <c r="D17" s="165"/>
      <c r="E17" s="158"/>
      <c r="F17" s="165"/>
      <c r="G17" s="158"/>
      <c r="H17" s="165"/>
      <c r="I17" s="158"/>
      <c r="J17" s="165"/>
      <c r="K17" s="158"/>
      <c r="L17" s="165"/>
      <c r="M17" s="158"/>
      <c r="N17" s="158"/>
      <c r="O17" s="160">
        <f>SUM(F17,H17,J17,L17)</f>
        <v>0</v>
      </c>
    </row>
    <row r="18" spans="1:15" ht="14.25">
      <c r="A18" s="154"/>
      <c r="B18" s="162"/>
      <c r="C18" s="158"/>
      <c r="D18" s="165"/>
      <c r="E18" s="158"/>
      <c r="F18" s="165"/>
      <c r="G18" s="158"/>
      <c r="H18" s="165"/>
      <c r="I18" s="158"/>
      <c r="J18" s="165"/>
      <c r="K18" s="158"/>
      <c r="L18" s="165"/>
      <c r="M18" s="158"/>
      <c r="N18" s="158"/>
      <c r="O18" s="160">
        <f>SUM(F18,H18,J18,L18)</f>
        <v>0</v>
      </c>
    </row>
    <row r="19" spans="1:15" ht="15">
      <c r="A19" s="154"/>
      <c r="B19" s="164" t="s">
        <v>35</v>
      </c>
      <c r="C19" s="158"/>
      <c r="D19" s="163">
        <f>SUM(D16,D17,D18)</f>
        <v>0</v>
      </c>
      <c r="E19" s="158" t="s">
        <v>66</v>
      </c>
      <c r="F19" s="163">
        <f>SUM(F16,F17,F18)</f>
        <v>0</v>
      </c>
      <c r="G19" s="158" t="s">
        <v>66</v>
      </c>
      <c r="H19" s="163">
        <f>SUM(H16,H17,H18)</f>
        <v>0</v>
      </c>
      <c r="I19" s="158" t="s">
        <v>66</v>
      </c>
      <c r="J19" s="163">
        <f>SUM(J16,J17,J18)</f>
        <v>0</v>
      </c>
      <c r="K19" s="158" t="s">
        <v>66</v>
      </c>
      <c r="L19" s="163">
        <f>SUM(L16,L17,L18)</f>
        <v>0</v>
      </c>
      <c r="M19" s="158" t="s">
        <v>99</v>
      </c>
      <c r="N19" s="158" t="s">
        <v>66</v>
      </c>
      <c r="O19" s="163">
        <f>SUM(O16,O17,O18)</f>
        <v>0</v>
      </c>
    </row>
    <row r="20" spans="1:15" ht="14.25">
      <c r="A20" s="154"/>
      <c r="B20" s="154"/>
      <c r="C20" s="158"/>
      <c r="D20" s="161"/>
      <c r="E20" s="158"/>
      <c r="F20" s="161"/>
      <c r="G20" s="158"/>
      <c r="H20" s="161"/>
      <c r="I20" s="158"/>
      <c r="J20" s="161"/>
      <c r="K20" s="158"/>
      <c r="L20" s="161"/>
      <c r="M20" s="158"/>
      <c r="N20" s="158"/>
      <c r="O20" s="161"/>
    </row>
    <row r="21" spans="1:15" ht="15">
      <c r="A21" s="156" t="s">
        <v>56</v>
      </c>
      <c r="B21" s="154"/>
      <c r="C21" s="158"/>
      <c r="D21" s="161"/>
      <c r="E21" s="158"/>
      <c r="F21" s="161"/>
      <c r="G21" s="158"/>
      <c r="H21" s="161"/>
      <c r="I21" s="158"/>
      <c r="J21" s="161"/>
      <c r="K21" s="158"/>
      <c r="L21" s="161"/>
      <c r="M21" s="158"/>
      <c r="N21" s="158"/>
      <c r="O21" s="161"/>
    </row>
    <row r="22" spans="1:15" ht="14.25">
      <c r="A22" s="154"/>
      <c r="B22" s="162"/>
      <c r="C22" s="158"/>
      <c r="D22" s="159"/>
      <c r="E22" s="158" t="s">
        <v>66</v>
      </c>
      <c r="F22" s="159"/>
      <c r="G22" s="158" t="s">
        <v>66</v>
      </c>
      <c r="H22" s="159"/>
      <c r="I22" s="158" t="s">
        <v>66</v>
      </c>
      <c r="J22" s="159"/>
      <c r="K22" s="158" t="s">
        <v>66</v>
      </c>
      <c r="L22" s="159"/>
      <c r="M22" s="158" t="s">
        <v>99</v>
      </c>
      <c r="N22" s="158" t="s">
        <v>66</v>
      </c>
      <c r="O22" s="160">
        <f>SUM(F22,H22,J22,L22)</f>
        <v>0</v>
      </c>
    </row>
    <row r="23" spans="1:15" ht="14.25">
      <c r="A23" s="154"/>
      <c r="B23" s="162"/>
      <c r="C23" s="158"/>
      <c r="D23" s="159"/>
      <c r="E23" s="158"/>
      <c r="F23" s="159"/>
      <c r="G23" s="158"/>
      <c r="H23" s="159"/>
      <c r="I23" s="158"/>
      <c r="J23" s="159"/>
      <c r="K23" s="158"/>
      <c r="L23" s="159"/>
      <c r="M23" s="158"/>
      <c r="N23" s="158"/>
      <c r="O23" s="160">
        <f>SUM(F23,H23,J23,L23)</f>
        <v>0</v>
      </c>
    </row>
    <row r="24" spans="1:15" ht="14.25">
      <c r="A24" s="154"/>
      <c r="B24" s="162"/>
      <c r="C24" s="158"/>
      <c r="D24" s="159"/>
      <c r="E24" s="158"/>
      <c r="F24" s="159"/>
      <c r="G24" s="158"/>
      <c r="H24" s="159"/>
      <c r="I24" s="158"/>
      <c r="J24" s="159"/>
      <c r="K24" s="158"/>
      <c r="L24" s="159"/>
      <c r="M24" s="158"/>
      <c r="N24" s="158"/>
      <c r="O24" s="160">
        <f>SUM(F24,H24,J24,L24)</f>
        <v>0</v>
      </c>
    </row>
    <row r="25" spans="1:15" ht="15">
      <c r="A25" s="154"/>
      <c r="B25" s="164" t="s">
        <v>57</v>
      </c>
      <c r="C25" s="158"/>
      <c r="D25" s="163">
        <f>SUM(D22,D23,D24)</f>
        <v>0</v>
      </c>
      <c r="E25" s="158" t="s">
        <v>66</v>
      </c>
      <c r="F25" s="163">
        <f>SUM(F22,F23,F24)</f>
        <v>0</v>
      </c>
      <c r="G25" s="158" t="s">
        <v>66</v>
      </c>
      <c r="H25" s="163">
        <f>SUM(H22,H23,H24)</f>
        <v>0</v>
      </c>
      <c r="I25" s="158" t="s">
        <v>66</v>
      </c>
      <c r="J25" s="163">
        <f>SUM(J22,J23,J24)</f>
        <v>0</v>
      </c>
      <c r="K25" s="158" t="s">
        <v>66</v>
      </c>
      <c r="L25" s="163">
        <f>SUM(L22,L23,L24)</f>
        <v>0</v>
      </c>
      <c r="M25" s="158" t="s">
        <v>99</v>
      </c>
      <c r="N25" s="158" t="s">
        <v>66</v>
      </c>
      <c r="O25" s="163">
        <f>SUM(O22,O23,O24)</f>
        <v>0</v>
      </c>
    </row>
    <row r="26" spans="1:15" ht="15">
      <c r="A26" s="154"/>
      <c r="B26" s="164"/>
      <c r="C26" s="158"/>
      <c r="D26" s="161"/>
      <c r="E26" s="158"/>
      <c r="F26" s="161"/>
      <c r="G26" s="158"/>
      <c r="H26" s="161"/>
      <c r="I26" s="158"/>
      <c r="J26" s="161"/>
      <c r="K26" s="158"/>
      <c r="L26" s="161"/>
      <c r="M26" s="158"/>
      <c r="N26" s="158"/>
      <c r="O26" s="161"/>
    </row>
    <row r="27" spans="1:15" ht="15">
      <c r="A27" s="156" t="s">
        <v>58</v>
      </c>
      <c r="B27" s="164"/>
      <c r="C27" s="158"/>
      <c r="D27" s="161"/>
      <c r="E27" s="158"/>
      <c r="F27" s="161"/>
      <c r="G27" s="158"/>
      <c r="H27" s="161"/>
      <c r="I27" s="158"/>
      <c r="J27" s="161"/>
      <c r="K27" s="158"/>
      <c r="L27" s="161"/>
      <c r="M27" s="158"/>
      <c r="N27" s="158"/>
      <c r="O27" s="161"/>
    </row>
    <row r="28" spans="1:15" ht="14.25">
      <c r="A28" s="154"/>
      <c r="B28" s="162"/>
      <c r="C28" s="158"/>
      <c r="D28" s="159"/>
      <c r="E28" s="158" t="s">
        <v>66</v>
      </c>
      <c r="F28" s="159"/>
      <c r="G28" s="158" t="s">
        <v>66</v>
      </c>
      <c r="H28" s="159"/>
      <c r="I28" s="158" t="s">
        <v>66</v>
      </c>
      <c r="J28" s="159"/>
      <c r="K28" s="158" t="s">
        <v>66</v>
      </c>
      <c r="L28" s="159"/>
      <c r="M28" s="158" t="s">
        <v>99</v>
      </c>
      <c r="N28" s="158" t="s">
        <v>66</v>
      </c>
      <c r="O28" s="160">
        <f>SUM(F28,H28,J28,L28)</f>
        <v>0</v>
      </c>
    </row>
    <row r="29" spans="1:15" ht="14.25">
      <c r="A29" s="154"/>
      <c r="B29" s="162"/>
      <c r="C29" s="158"/>
      <c r="D29" s="159"/>
      <c r="E29" s="158"/>
      <c r="F29" s="159"/>
      <c r="G29" s="158"/>
      <c r="H29" s="159"/>
      <c r="I29" s="158"/>
      <c r="J29" s="159"/>
      <c r="K29" s="158"/>
      <c r="L29" s="159"/>
      <c r="M29" s="158"/>
      <c r="N29" s="158"/>
      <c r="O29" s="160">
        <f>SUM(F29,H29,J29,L29)</f>
        <v>0</v>
      </c>
    </row>
    <row r="30" spans="1:15" ht="14.25">
      <c r="A30" s="154"/>
      <c r="B30" s="162"/>
      <c r="C30" s="158"/>
      <c r="D30" s="159"/>
      <c r="E30" s="158"/>
      <c r="F30" s="159"/>
      <c r="G30" s="158"/>
      <c r="H30" s="159"/>
      <c r="I30" s="158"/>
      <c r="J30" s="159"/>
      <c r="K30" s="158"/>
      <c r="L30" s="159"/>
      <c r="M30" s="158"/>
      <c r="N30" s="158"/>
      <c r="O30" s="160">
        <f>SUM(F30,H30,J30,L30)</f>
        <v>0</v>
      </c>
    </row>
    <row r="31" spans="1:15" ht="15">
      <c r="A31" s="154"/>
      <c r="B31" s="166" t="s">
        <v>59</v>
      </c>
      <c r="C31" s="158"/>
      <c r="D31" s="163">
        <f>SUM(D28,D29,D30)</f>
        <v>0</v>
      </c>
      <c r="E31" s="158" t="s">
        <v>66</v>
      </c>
      <c r="F31" s="163">
        <f>SUM(F28,F29,F30)</f>
        <v>0</v>
      </c>
      <c r="G31" s="158" t="s">
        <v>66</v>
      </c>
      <c r="H31" s="163">
        <f>SUM(H28,H29,H30)</f>
        <v>0</v>
      </c>
      <c r="I31" s="158" t="s">
        <v>66</v>
      </c>
      <c r="J31" s="163">
        <f>SUM(J28,J29,J30)</f>
        <v>0</v>
      </c>
      <c r="K31" s="158" t="s">
        <v>66</v>
      </c>
      <c r="L31" s="163">
        <f>SUM(L28,L29,L30)</f>
        <v>0</v>
      </c>
      <c r="M31" s="158" t="s">
        <v>99</v>
      </c>
      <c r="N31" s="158" t="s">
        <v>66</v>
      </c>
      <c r="O31" s="163">
        <f>SUM(O28,O29,O30)</f>
        <v>0</v>
      </c>
    </row>
    <row r="32" spans="1:15" ht="14.25">
      <c r="A32" s="154"/>
      <c r="B32" s="167"/>
      <c r="C32" s="158"/>
      <c r="D32" s="161"/>
      <c r="E32" s="158"/>
      <c r="F32" s="161"/>
      <c r="G32" s="158"/>
      <c r="H32" s="161"/>
      <c r="I32" s="158"/>
      <c r="J32" s="161"/>
      <c r="K32" s="158"/>
      <c r="L32" s="161"/>
      <c r="M32" s="158"/>
      <c r="N32" s="158"/>
      <c r="O32" s="161"/>
    </row>
    <row r="33" spans="1:15" ht="15">
      <c r="A33" s="156" t="s">
        <v>60</v>
      </c>
      <c r="B33" s="154"/>
      <c r="C33" s="158"/>
      <c r="D33" s="161"/>
      <c r="E33" s="158"/>
      <c r="F33" s="161"/>
      <c r="G33" s="158"/>
      <c r="H33" s="161"/>
      <c r="I33" s="158"/>
      <c r="J33" s="161"/>
      <c r="K33" s="158"/>
      <c r="L33" s="161"/>
      <c r="M33" s="158"/>
      <c r="N33" s="158"/>
      <c r="O33" s="146"/>
    </row>
    <row r="34" spans="1:15" ht="14.25">
      <c r="A34" s="154"/>
      <c r="B34" s="162" t="s">
        <v>176</v>
      </c>
      <c r="C34" s="158"/>
      <c r="D34" s="159">
        <v>1</v>
      </c>
      <c r="E34" s="158" t="s">
        <v>66</v>
      </c>
      <c r="F34" s="159">
        <v>55000</v>
      </c>
      <c r="G34" s="158" t="s">
        <v>66</v>
      </c>
      <c r="H34" s="159">
        <v>6309</v>
      </c>
      <c r="I34" s="158" t="s">
        <v>66</v>
      </c>
      <c r="J34" s="159">
        <v>15000</v>
      </c>
      <c r="K34" s="158" t="s">
        <v>66</v>
      </c>
      <c r="L34" s="159"/>
      <c r="M34" s="158" t="s">
        <v>99</v>
      </c>
      <c r="N34" s="158" t="s">
        <v>66</v>
      </c>
      <c r="O34" s="160">
        <f>SUM(F34,H34,J34,L34)</f>
        <v>76309</v>
      </c>
    </row>
    <row r="35" spans="1:15" ht="14.25">
      <c r="A35" s="154"/>
      <c r="B35" s="162" t="s">
        <v>177</v>
      </c>
      <c r="C35" s="158"/>
      <c r="D35" s="159">
        <v>1</v>
      </c>
      <c r="E35" s="158"/>
      <c r="F35" s="159">
        <v>26500</v>
      </c>
      <c r="G35" s="158"/>
      <c r="H35" s="159">
        <v>3040</v>
      </c>
      <c r="I35" s="158"/>
      <c r="J35" s="159">
        <v>10000</v>
      </c>
      <c r="K35" s="158"/>
      <c r="L35" s="159"/>
      <c r="M35" s="158"/>
      <c r="N35" s="158"/>
      <c r="O35" s="160">
        <f>SUM(F35:L35)</f>
        <v>39540</v>
      </c>
    </row>
    <row r="36" spans="1:15" ht="14.25">
      <c r="A36" s="154"/>
      <c r="B36" s="162" t="s">
        <v>178</v>
      </c>
      <c r="C36" s="158"/>
      <c r="D36" s="159">
        <v>1</v>
      </c>
      <c r="E36" s="158"/>
      <c r="F36" s="159">
        <v>105000</v>
      </c>
      <c r="G36" s="158"/>
      <c r="H36" s="159">
        <v>12044</v>
      </c>
      <c r="I36" s="158"/>
      <c r="J36" s="159">
        <v>44000</v>
      </c>
      <c r="K36" s="158"/>
      <c r="L36" s="159"/>
      <c r="M36" s="158"/>
      <c r="N36" s="158"/>
      <c r="O36" s="160">
        <f>SUM(F36,H36,J36,L36)</f>
        <v>161044</v>
      </c>
    </row>
    <row r="37" spans="1:15" ht="14.25">
      <c r="A37" s="154"/>
      <c r="B37" s="162" t="s">
        <v>156</v>
      </c>
      <c r="C37" s="158"/>
      <c r="D37" s="159">
        <v>1</v>
      </c>
      <c r="E37" s="158"/>
      <c r="F37" s="159">
        <v>36106</v>
      </c>
      <c r="G37" s="158"/>
      <c r="H37" s="159">
        <v>3555</v>
      </c>
      <c r="I37" s="158"/>
      <c r="J37" s="159">
        <v>13010</v>
      </c>
      <c r="K37" s="158"/>
      <c r="L37" s="159"/>
      <c r="M37" s="158"/>
      <c r="N37" s="158"/>
      <c r="O37" s="160">
        <f>SUM(F37,H37,J37,L37)</f>
        <v>52671</v>
      </c>
    </row>
    <row r="38" spans="1:15" ht="15">
      <c r="A38" s="154"/>
      <c r="B38" s="164" t="s">
        <v>39</v>
      </c>
      <c r="C38" s="158"/>
      <c r="D38" s="163">
        <f>SUM(D34:D37)</f>
        <v>4</v>
      </c>
      <c r="E38" s="158" t="s">
        <v>66</v>
      </c>
      <c r="F38" s="163">
        <f>SUM(F34,F36,F37)</f>
        <v>196106</v>
      </c>
      <c r="G38" s="158" t="s">
        <v>66</v>
      </c>
      <c r="H38" s="163">
        <f>SUM(H34:H37)</f>
        <v>24948</v>
      </c>
      <c r="I38" s="158" t="s">
        <v>66</v>
      </c>
      <c r="J38" s="163">
        <f>SUM(J34,J36,J37)</f>
        <v>72010</v>
      </c>
      <c r="K38" s="158" t="s">
        <v>66</v>
      </c>
      <c r="L38" s="163">
        <f>SUM(L34,L36,L37)</f>
        <v>0</v>
      </c>
      <c r="M38" s="158" t="s">
        <v>99</v>
      </c>
      <c r="N38" s="158" t="s">
        <v>66</v>
      </c>
      <c r="O38" s="163">
        <f>SUM(O34:O37)</f>
        <v>329564</v>
      </c>
    </row>
    <row r="39" spans="1:15" ht="14.25">
      <c r="A39" s="154"/>
      <c r="B39" s="154"/>
      <c r="C39" s="158"/>
      <c r="D39" s="161"/>
      <c r="E39" s="158"/>
      <c r="F39" s="161"/>
      <c r="G39" s="158"/>
      <c r="H39" s="161"/>
      <c r="I39" s="158"/>
      <c r="J39" s="161"/>
      <c r="K39" s="158"/>
      <c r="L39" s="161"/>
      <c r="M39" s="158"/>
      <c r="N39" s="158"/>
      <c r="O39" s="161"/>
    </row>
    <row r="40" spans="1:15" ht="15">
      <c r="A40" s="154"/>
      <c r="B40" s="164"/>
      <c r="C40" s="158"/>
      <c r="D40" s="168"/>
      <c r="E40" s="158"/>
      <c r="F40" s="168"/>
      <c r="G40" s="158"/>
      <c r="H40" s="168"/>
      <c r="I40" s="158"/>
      <c r="J40" s="168"/>
      <c r="K40" s="158"/>
      <c r="L40" s="168"/>
      <c r="M40" s="158"/>
      <c r="N40" s="158"/>
      <c r="O40" s="168"/>
    </row>
    <row r="41" spans="1:15" ht="15.75" thickBot="1">
      <c r="A41" s="154"/>
      <c r="B41" s="164" t="s">
        <v>13</v>
      </c>
      <c r="C41" s="158"/>
      <c r="D41" s="169">
        <f>SUM(D7+D13+D19+D25+D31+D38)</f>
        <v>24</v>
      </c>
      <c r="E41" s="158" t="s">
        <v>66</v>
      </c>
      <c r="F41" s="169">
        <f>SUM(F7+F13+F19+F25+F31+F38)</f>
        <v>515441</v>
      </c>
      <c r="G41" s="158" t="s">
        <v>66</v>
      </c>
      <c r="H41" s="169">
        <f>SUM(H7+H13+H19+H25+H31+H38)</f>
        <v>58735</v>
      </c>
      <c r="I41" s="158" t="s">
        <v>66</v>
      </c>
      <c r="J41" s="169">
        <f>SUM(J7+J13+J19+J25+J31+J38)</f>
        <v>172010</v>
      </c>
      <c r="K41" s="158" t="s">
        <v>66</v>
      </c>
      <c r="L41" s="169">
        <f>SUM(L7+L13+L19+L25+L31+L38)</f>
        <v>0</v>
      </c>
      <c r="M41" s="158" t="s">
        <v>99</v>
      </c>
      <c r="N41" s="158" t="s">
        <v>66</v>
      </c>
      <c r="O41" s="169">
        <f>SUM(O7+O13+O19+O25+O31+O38)</f>
        <v>782686</v>
      </c>
    </row>
    <row r="42" ht="13.5" thickTop="1"/>
  </sheetData>
  <sheetProtection password="F59D" sheet="1" selectLockedCells="1" selectUnlockedCells="1"/>
  <mergeCells count="4">
    <mergeCell ref="A5:B5"/>
    <mergeCell ref="A1:O1"/>
    <mergeCell ref="A2:O2"/>
    <mergeCell ref="A3:O3"/>
  </mergeCells>
  <printOptions/>
  <pageMargins left="0.5" right="0.5" top="0.5" bottom="0.5" header="0.05" footer="0.25"/>
  <pageSetup fitToHeight="0" fitToWidth="1" horizontalDpi="600" verticalDpi="600" orientation="landscape" scale="78" r:id="rId1"/>
  <headerFooter>
    <oddFooter>&amp;L&amp;"Arial,Bold"&amp;12 4/13&amp;C&amp;"Arial,Bold"&amp;12SCHEDULE G</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2013-04-11T20:51:43Z</dcterms:created>
  <dcterms:modified xsi:type="dcterms:W3CDTF">2016-08-02T17:06:53Z</dcterms:modified>
  <cp:category/>
  <cp:version/>
  <cp:contentType/>
  <cp:contentStatus/>
</cp:coreProperties>
</file>